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366F1B4F-0F86-4FE8-9C2A-5A83AFD774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арный рейтинг" sheetId="1" r:id="rId1"/>
    <sheet name="Ласт турнир" sheetId="2" state="hidden" r:id="rId2"/>
    <sheet name="Начисление очков_" sheetId="3" r:id="rId3"/>
    <sheet name="DPR" sheetId="5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W264" i="1" l="1"/>
  <c r="U264" i="1"/>
  <c r="V264" i="1" s="1"/>
  <c r="T264" i="1"/>
  <c r="R264" i="1"/>
  <c r="S264" i="1" s="1"/>
  <c r="W263" i="1"/>
  <c r="U263" i="1"/>
  <c r="V263" i="1" s="1"/>
  <c r="T263" i="1"/>
  <c r="R263" i="1"/>
  <c r="S263" i="1" s="1"/>
  <c r="W262" i="1"/>
  <c r="U262" i="1"/>
  <c r="V262" i="1" s="1"/>
  <c r="T262" i="1"/>
  <c r="R262" i="1"/>
  <c r="S262" i="1" s="1"/>
  <c r="W261" i="1"/>
  <c r="U261" i="1"/>
  <c r="V261" i="1" s="1"/>
  <c r="T261" i="1"/>
  <c r="R261" i="1"/>
  <c r="S261" i="1" s="1"/>
  <c r="W260" i="1"/>
  <c r="U260" i="1"/>
  <c r="V260" i="1" s="1"/>
  <c r="T260" i="1"/>
  <c r="R260" i="1"/>
  <c r="S260" i="1" s="1"/>
  <c r="W259" i="1"/>
  <c r="U259" i="1"/>
  <c r="V259" i="1" s="1"/>
  <c r="T259" i="1"/>
  <c r="R259" i="1"/>
  <c r="S259" i="1" s="1"/>
  <c r="W258" i="1"/>
  <c r="U258" i="1"/>
  <c r="V258" i="1" s="1"/>
  <c r="T258" i="1"/>
  <c r="R258" i="1"/>
  <c r="S258" i="1" s="1"/>
  <c r="W257" i="1"/>
  <c r="U257" i="1"/>
  <c r="V257" i="1" s="1"/>
  <c r="T257" i="1"/>
  <c r="R257" i="1"/>
  <c r="S257" i="1" s="1"/>
  <c r="W256" i="1"/>
  <c r="U256" i="1"/>
  <c r="V256" i="1" s="1"/>
  <c r="T256" i="1"/>
  <c r="R256" i="1"/>
  <c r="S256" i="1" s="1"/>
  <c r="W255" i="1"/>
  <c r="U255" i="1"/>
  <c r="V255" i="1" s="1"/>
  <c r="T255" i="1"/>
  <c r="R255" i="1"/>
  <c r="S255" i="1" s="1"/>
  <c r="W254" i="1"/>
  <c r="U254" i="1"/>
  <c r="V254" i="1" s="1"/>
  <c r="T254" i="1"/>
  <c r="R254" i="1"/>
  <c r="S254" i="1" s="1"/>
  <c r="W253" i="1"/>
  <c r="U253" i="1"/>
  <c r="V253" i="1" s="1"/>
  <c r="T253" i="1"/>
  <c r="R253" i="1"/>
  <c r="S253" i="1" s="1"/>
  <c r="W252" i="1"/>
  <c r="U252" i="1"/>
  <c r="V252" i="1" s="1"/>
  <c r="T252" i="1"/>
  <c r="R252" i="1"/>
  <c r="S252" i="1" s="1"/>
  <c r="W251" i="1"/>
  <c r="U251" i="1"/>
  <c r="V251" i="1" s="1"/>
  <c r="T251" i="1"/>
  <c r="R251" i="1"/>
  <c r="S251" i="1" s="1"/>
  <c r="W250" i="1"/>
  <c r="U250" i="1"/>
  <c r="V250" i="1" s="1"/>
  <c r="T250" i="1"/>
  <c r="R250" i="1"/>
  <c r="S250" i="1" s="1"/>
  <c r="W249" i="1"/>
  <c r="U249" i="1"/>
  <c r="V249" i="1" s="1"/>
  <c r="T249" i="1"/>
  <c r="R249" i="1"/>
  <c r="S249" i="1" s="1"/>
  <c r="W248" i="1"/>
  <c r="U248" i="1"/>
  <c r="V248" i="1" s="1"/>
  <c r="T248" i="1"/>
  <c r="R248" i="1"/>
  <c r="S248" i="1" s="1"/>
  <c r="W247" i="1"/>
  <c r="U247" i="1"/>
  <c r="V247" i="1" s="1"/>
  <c r="T247" i="1"/>
  <c r="R247" i="1"/>
  <c r="S247" i="1" s="1"/>
  <c r="W246" i="1"/>
  <c r="V246" i="1"/>
  <c r="U246" i="1"/>
  <c r="T246" i="1"/>
  <c r="R246" i="1"/>
  <c r="S246" i="1" s="1"/>
  <c r="W245" i="1"/>
  <c r="U245" i="1"/>
  <c r="V245" i="1" s="1"/>
  <c r="T245" i="1"/>
  <c r="R245" i="1"/>
  <c r="S245" i="1" s="1"/>
  <c r="W83" i="1"/>
  <c r="U83" i="1"/>
  <c r="V83" i="1" s="1"/>
  <c r="T83" i="1"/>
  <c r="R83" i="1"/>
  <c r="S83" i="1" s="1"/>
  <c r="W244" i="1"/>
  <c r="U244" i="1"/>
  <c r="V244" i="1" s="1"/>
  <c r="T244" i="1"/>
  <c r="R244" i="1"/>
  <c r="S244" i="1" s="1"/>
  <c r="W243" i="1"/>
  <c r="V243" i="1"/>
  <c r="U243" i="1"/>
  <c r="T243" i="1"/>
  <c r="R243" i="1"/>
  <c r="S243" i="1" s="1"/>
  <c r="W242" i="1"/>
  <c r="U242" i="1"/>
  <c r="V242" i="1" s="1"/>
  <c r="T242" i="1"/>
  <c r="R242" i="1"/>
  <c r="S242" i="1" s="1"/>
  <c r="W241" i="1"/>
  <c r="U241" i="1"/>
  <c r="V241" i="1" s="1"/>
  <c r="T241" i="1"/>
  <c r="R241" i="1"/>
  <c r="S241" i="1" s="1"/>
  <c r="W240" i="1"/>
  <c r="U240" i="1"/>
  <c r="V240" i="1" s="1"/>
  <c r="T240" i="1"/>
  <c r="R240" i="1"/>
  <c r="S240" i="1" s="1"/>
  <c r="W239" i="1"/>
  <c r="U239" i="1"/>
  <c r="V239" i="1" s="1"/>
  <c r="T239" i="1"/>
  <c r="R239" i="1"/>
  <c r="S239" i="1" s="1"/>
  <c r="W238" i="1"/>
  <c r="U238" i="1"/>
  <c r="V238" i="1" s="1"/>
  <c r="T238" i="1"/>
  <c r="R238" i="1"/>
  <c r="S238" i="1" s="1"/>
  <c r="W86" i="1"/>
  <c r="U86" i="1"/>
  <c r="V86" i="1" s="1"/>
  <c r="T86" i="1"/>
  <c r="R86" i="1"/>
  <c r="S86" i="1" s="1"/>
  <c r="W237" i="1"/>
  <c r="U237" i="1"/>
  <c r="V237" i="1" s="1"/>
  <c r="T237" i="1"/>
  <c r="R237" i="1"/>
  <c r="S237" i="1" s="1"/>
  <c r="W236" i="1"/>
  <c r="U236" i="1"/>
  <c r="V236" i="1" s="1"/>
  <c r="T236" i="1"/>
  <c r="R236" i="1"/>
  <c r="S236" i="1" s="1"/>
  <c r="W235" i="1"/>
  <c r="U235" i="1"/>
  <c r="V235" i="1" s="1"/>
  <c r="T235" i="1"/>
  <c r="R235" i="1"/>
  <c r="S235" i="1" s="1"/>
  <c r="W234" i="1"/>
  <c r="U234" i="1"/>
  <c r="V234" i="1" s="1"/>
  <c r="T234" i="1"/>
  <c r="R234" i="1"/>
  <c r="S234" i="1" s="1"/>
  <c r="W233" i="1"/>
  <c r="U233" i="1"/>
  <c r="V233" i="1" s="1"/>
  <c r="T233" i="1"/>
  <c r="R233" i="1"/>
  <c r="S233" i="1" s="1"/>
  <c r="W232" i="1"/>
  <c r="U232" i="1"/>
  <c r="V232" i="1" s="1"/>
  <c r="T232" i="1"/>
  <c r="R232" i="1"/>
  <c r="S232" i="1" s="1"/>
  <c r="W231" i="1"/>
  <c r="U231" i="1"/>
  <c r="V231" i="1" s="1"/>
  <c r="T231" i="1"/>
  <c r="R231" i="1"/>
  <c r="S231" i="1" s="1"/>
  <c r="W230" i="1"/>
  <c r="U230" i="1"/>
  <c r="V230" i="1" s="1"/>
  <c r="T230" i="1"/>
  <c r="R230" i="1"/>
  <c r="S230" i="1" s="1"/>
  <c r="W229" i="1"/>
  <c r="U229" i="1"/>
  <c r="V229" i="1" s="1"/>
  <c r="T229" i="1"/>
  <c r="R229" i="1"/>
  <c r="S229" i="1" s="1"/>
  <c r="W228" i="1"/>
  <c r="U228" i="1"/>
  <c r="V228" i="1" s="1"/>
  <c r="T228" i="1"/>
  <c r="R228" i="1"/>
  <c r="S228" i="1" s="1"/>
  <c r="W227" i="1"/>
  <c r="U227" i="1"/>
  <c r="V227" i="1" s="1"/>
  <c r="T227" i="1"/>
  <c r="R227" i="1"/>
  <c r="S227" i="1" s="1"/>
  <c r="W226" i="1"/>
  <c r="U226" i="1"/>
  <c r="V226" i="1" s="1"/>
  <c r="T226" i="1"/>
  <c r="R226" i="1"/>
  <c r="S226" i="1" s="1"/>
  <c r="W225" i="1"/>
  <c r="U225" i="1"/>
  <c r="V225" i="1" s="1"/>
  <c r="T225" i="1"/>
  <c r="R225" i="1"/>
  <c r="S225" i="1" s="1"/>
  <c r="W95" i="1"/>
  <c r="U95" i="1"/>
  <c r="V95" i="1" s="1"/>
  <c r="T95" i="1"/>
  <c r="R95" i="1"/>
  <c r="S95" i="1" s="1"/>
  <c r="W224" i="1"/>
  <c r="U224" i="1"/>
  <c r="V224" i="1" s="1"/>
  <c r="T224" i="1"/>
  <c r="R224" i="1"/>
  <c r="S224" i="1" s="1"/>
  <c r="W223" i="1"/>
  <c r="U223" i="1"/>
  <c r="V223" i="1" s="1"/>
  <c r="T223" i="1"/>
  <c r="R223" i="1"/>
  <c r="S223" i="1" s="1"/>
  <c r="W222" i="1"/>
  <c r="U222" i="1"/>
  <c r="V222" i="1" s="1"/>
  <c r="T222" i="1"/>
  <c r="R222" i="1"/>
  <c r="S222" i="1" s="1"/>
  <c r="W221" i="1"/>
  <c r="U221" i="1"/>
  <c r="V221" i="1" s="1"/>
  <c r="T221" i="1"/>
  <c r="R221" i="1"/>
  <c r="S221" i="1" s="1"/>
  <c r="W220" i="1"/>
  <c r="U220" i="1"/>
  <c r="V220" i="1" s="1"/>
  <c r="T220" i="1"/>
  <c r="R220" i="1"/>
  <c r="S220" i="1" s="1"/>
  <c r="W219" i="1"/>
  <c r="U219" i="1"/>
  <c r="V219" i="1" s="1"/>
  <c r="T219" i="1"/>
  <c r="R219" i="1"/>
  <c r="S219" i="1" s="1"/>
  <c r="W218" i="1"/>
  <c r="U218" i="1"/>
  <c r="V218" i="1" s="1"/>
  <c r="T218" i="1"/>
  <c r="R218" i="1"/>
  <c r="S218" i="1" s="1"/>
  <c r="W217" i="1"/>
  <c r="U217" i="1"/>
  <c r="V217" i="1" s="1"/>
  <c r="T217" i="1"/>
  <c r="R217" i="1"/>
  <c r="S217" i="1" s="1"/>
  <c r="W216" i="1"/>
  <c r="U216" i="1"/>
  <c r="V216" i="1" s="1"/>
  <c r="T216" i="1"/>
  <c r="R216" i="1"/>
  <c r="S216" i="1" s="1"/>
  <c r="W215" i="1"/>
  <c r="U215" i="1"/>
  <c r="V215" i="1" s="1"/>
  <c r="T215" i="1"/>
  <c r="R215" i="1"/>
  <c r="S215" i="1" s="1"/>
  <c r="W214" i="1"/>
  <c r="U214" i="1"/>
  <c r="V214" i="1" s="1"/>
  <c r="T214" i="1"/>
  <c r="R214" i="1"/>
  <c r="S214" i="1" s="1"/>
  <c r="W213" i="1"/>
  <c r="U213" i="1"/>
  <c r="V213" i="1" s="1"/>
  <c r="T213" i="1"/>
  <c r="R213" i="1"/>
  <c r="S213" i="1" s="1"/>
  <c r="W212" i="1"/>
  <c r="U212" i="1"/>
  <c r="V212" i="1" s="1"/>
  <c r="T212" i="1"/>
  <c r="R212" i="1"/>
  <c r="S212" i="1" s="1"/>
  <c r="W211" i="1"/>
  <c r="U211" i="1"/>
  <c r="V211" i="1" s="1"/>
  <c r="T211" i="1"/>
  <c r="R211" i="1"/>
  <c r="S211" i="1" s="1"/>
  <c r="W210" i="1"/>
  <c r="U210" i="1"/>
  <c r="V210" i="1" s="1"/>
  <c r="T210" i="1"/>
  <c r="R210" i="1"/>
  <c r="S210" i="1" s="1"/>
  <c r="W209" i="1"/>
  <c r="U209" i="1"/>
  <c r="V209" i="1" s="1"/>
  <c r="T209" i="1"/>
  <c r="R209" i="1"/>
  <c r="S209" i="1" s="1"/>
  <c r="W208" i="1"/>
  <c r="U208" i="1"/>
  <c r="V208" i="1" s="1"/>
  <c r="T208" i="1"/>
  <c r="R208" i="1"/>
  <c r="S208" i="1" s="1"/>
  <c r="W207" i="1"/>
  <c r="U207" i="1"/>
  <c r="V207" i="1" s="1"/>
  <c r="T207" i="1"/>
  <c r="R207" i="1"/>
  <c r="S207" i="1" s="1"/>
  <c r="W206" i="1"/>
  <c r="U206" i="1"/>
  <c r="V206" i="1" s="1"/>
  <c r="T206" i="1"/>
  <c r="R206" i="1"/>
  <c r="S206" i="1" s="1"/>
  <c r="W205" i="1"/>
  <c r="U205" i="1"/>
  <c r="V205" i="1" s="1"/>
  <c r="T205" i="1"/>
  <c r="R205" i="1"/>
  <c r="S205" i="1" s="1"/>
  <c r="W204" i="1"/>
  <c r="U204" i="1"/>
  <c r="V204" i="1" s="1"/>
  <c r="T204" i="1"/>
  <c r="R204" i="1"/>
  <c r="S204" i="1" s="1"/>
  <c r="W203" i="1"/>
  <c r="U203" i="1"/>
  <c r="V203" i="1" s="1"/>
  <c r="T203" i="1"/>
  <c r="R203" i="1"/>
  <c r="S203" i="1" s="1"/>
  <c r="W202" i="1"/>
  <c r="U202" i="1"/>
  <c r="V202" i="1" s="1"/>
  <c r="T202" i="1"/>
  <c r="R202" i="1"/>
  <c r="S202" i="1" s="1"/>
  <c r="W201" i="1"/>
  <c r="U201" i="1"/>
  <c r="V201" i="1" s="1"/>
  <c r="T201" i="1"/>
  <c r="R201" i="1"/>
  <c r="S201" i="1" s="1"/>
  <c r="W200" i="1"/>
  <c r="U200" i="1"/>
  <c r="V200" i="1" s="1"/>
  <c r="T200" i="1"/>
  <c r="R200" i="1"/>
  <c r="S200" i="1" s="1"/>
  <c r="W199" i="1"/>
  <c r="U199" i="1"/>
  <c r="V199" i="1" s="1"/>
  <c r="T199" i="1"/>
  <c r="R199" i="1"/>
  <c r="S199" i="1" s="1"/>
  <c r="W198" i="1"/>
  <c r="U198" i="1"/>
  <c r="V198" i="1" s="1"/>
  <c r="T198" i="1"/>
  <c r="R198" i="1"/>
  <c r="S198" i="1" s="1"/>
  <c r="W197" i="1"/>
  <c r="U197" i="1"/>
  <c r="V197" i="1" s="1"/>
  <c r="T197" i="1"/>
  <c r="R197" i="1"/>
  <c r="S197" i="1" s="1"/>
  <c r="W196" i="1"/>
  <c r="U196" i="1"/>
  <c r="V196" i="1" s="1"/>
  <c r="T196" i="1"/>
  <c r="R196" i="1"/>
  <c r="S196" i="1" s="1"/>
  <c r="W195" i="1"/>
  <c r="U195" i="1"/>
  <c r="V195" i="1" s="1"/>
  <c r="T195" i="1"/>
  <c r="R195" i="1"/>
  <c r="S195" i="1" s="1"/>
  <c r="W194" i="1"/>
  <c r="U194" i="1"/>
  <c r="V194" i="1" s="1"/>
  <c r="T194" i="1"/>
  <c r="R194" i="1"/>
  <c r="S194" i="1" s="1"/>
  <c r="W193" i="1"/>
  <c r="U193" i="1"/>
  <c r="V193" i="1" s="1"/>
  <c r="T193" i="1"/>
  <c r="R193" i="1"/>
  <c r="S193" i="1" s="1"/>
  <c r="W192" i="1"/>
  <c r="U192" i="1"/>
  <c r="V192" i="1" s="1"/>
  <c r="T192" i="1"/>
  <c r="R192" i="1"/>
  <c r="S192" i="1" s="1"/>
  <c r="W191" i="1"/>
  <c r="U191" i="1"/>
  <c r="V191" i="1" s="1"/>
  <c r="T191" i="1"/>
  <c r="R191" i="1"/>
  <c r="S191" i="1" s="1"/>
  <c r="W190" i="1"/>
  <c r="U190" i="1"/>
  <c r="V190" i="1" s="1"/>
  <c r="T190" i="1"/>
  <c r="R190" i="1"/>
  <c r="S190" i="1" s="1"/>
  <c r="W189" i="1"/>
  <c r="U189" i="1"/>
  <c r="V189" i="1" s="1"/>
  <c r="T189" i="1"/>
  <c r="R189" i="1"/>
  <c r="S189" i="1" s="1"/>
  <c r="W188" i="1"/>
  <c r="U188" i="1"/>
  <c r="V188" i="1" s="1"/>
  <c r="T188" i="1"/>
  <c r="R188" i="1"/>
  <c r="S188" i="1" s="1"/>
  <c r="W187" i="1"/>
  <c r="U187" i="1"/>
  <c r="V187" i="1" s="1"/>
  <c r="T187" i="1"/>
  <c r="R187" i="1"/>
  <c r="S187" i="1" s="1"/>
  <c r="W186" i="1"/>
  <c r="U186" i="1"/>
  <c r="V186" i="1" s="1"/>
  <c r="T186" i="1"/>
  <c r="R186" i="1"/>
  <c r="S186" i="1" s="1"/>
  <c r="W185" i="1"/>
  <c r="U185" i="1"/>
  <c r="V185" i="1" s="1"/>
  <c r="T185" i="1"/>
  <c r="R185" i="1"/>
  <c r="S185" i="1" s="1"/>
  <c r="W184" i="1"/>
  <c r="U184" i="1"/>
  <c r="V184" i="1" s="1"/>
  <c r="T184" i="1"/>
  <c r="R184" i="1"/>
  <c r="S184" i="1" s="1"/>
  <c r="W183" i="1"/>
  <c r="U183" i="1"/>
  <c r="V183" i="1" s="1"/>
  <c r="T183" i="1"/>
  <c r="R183" i="1"/>
  <c r="S183" i="1" s="1"/>
  <c r="W182" i="1"/>
  <c r="U182" i="1"/>
  <c r="V182" i="1" s="1"/>
  <c r="T182" i="1"/>
  <c r="R182" i="1"/>
  <c r="S182" i="1" s="1"/>
  <c r="W181" i="1"/>
  <c r="U181" i="1"/>
  <c r="V181" i="1" s="1"/>
  <c r="T181" i="1"/>
  <c r="R181" i="1"/>
  <c r="S181" i="1" s="1"/>
  <c r="W180" i="1"/>
  <c r="U180" i="1"/>
  <c r="V180" i="1" s="1"/>
  <c r="T180" i="1"/>
  <c r="R180" i="1"/>
  <c r="S180" i="1" s="1"/>
  <c r="W179" i="1"/>
  <c r="U179" i="1"/>
  <c r="V179" i="1" s="1"/>
  <c r="T179" i="1"/>
  <c r="R179" i="1"/>
  <c r="S179" i="1" s="1"/>
  <c r="W178" i="1"/>
  <c r="U178" i="1"/>
  <c r="V178" i="1" s="1"/>
  <c r="T178" i="1"/>
  <c r="R178" i="1"/>
  <c r="S178" i="1" s="1"/>
  <c r="W177" i="1"/>
  <c r="U177" i="1"/>
  <c r="V177" i="1" s="1"/>
  <c r="T177" i="1"/>
  <c r="R177" i="1"/>
  <c r="S177" i="1" s="1"/>
  <c r="W94" i="1"/>
  <c r="U94" i="1"/>
  <c r="V94" i="1" s="1"/>
  <c r="T94" i="1"/>
  <c r="R94" i="1"/>
  <c r="S94" i="1" s="1"/>
  <c r="W176" i="1"/>
  <c r="V176" i="1"/>
  <c r="U176" i="1"/>
  <c r="T176" i="1"/>
  <c r="R176" i="1"/>
  <c r="S176" i="1" s="1"/>
  <c r="W175" i="1"/>
  <c r="U175" i="1"/>
  <c r="V175" i="1" s="1"/>
  <c r="T175" i="1"/>
  <c r="R175" i="1"/>
  <c r="S175" i="1" s="1"/>
  <c r="W174" i="1"/>
  <c r="U174" i="1"/>
  <c r="V174" i="1" s="1"/>
  <c r="T174" i="1"/>
  <c r="R174" i="1"/>
  <c r="S174" i="1" s="1"/>
  <c r="W173" i="1"/>
  <c r="U173" i="1"/>
  <c r="V173" i="1" s="1"/>
  <c r="T173" i="1"/>
  <c r="R173" i="1"/>
  <c r="S173" i="1" s="1"/>
  <c r="W172" i="1"/>
  <c r="U172" i="1"/>
  <c r="V172" i="1" s="1"/>
  <c r="T172" i="1"/>
  <c r="R172" i="1"/>
  <c r="S172" i="1" s="1"/>
  <c r="W171" i="1"/>
  <c r="U171" i="1"/>
  <c r="V171" i="1" s="1"/>
  <c r="T171" i="1"/>
  <c r="R171" i="1"/>
  <c r="S171" i="1" s="1"/>
  <c r="W170" i="1"/>
  <c r="U170" i="1"/>
  <c r="V170" i="1" s="1"/>
  <c r="T170" i="1"/>
  <c r="R170" i="1"/>
  <c r="S170" i="1" s="1"/>
  <c r="W169" i="1"/>
  <c r="U169" i="1"/>
  <c r="V169" i="1" s="1"/>
  <c r="T169" i="1"/>
  <c r="R169" i="1"/>
  <c r="S169" i="1" s="1"/>
  <c r="W168" i="1"/>
  <c r="U168" i="1"/>
  <c r="V168" i="1" s="1"/>
  <c r="T168" i="1"/>
  <c r="R168" i="1"/>
  <c r="S168" i="1" s="1"/>
  <c r="W167" i="1"/>
  <c r="U167" i="1"/>
  <c r="V167" i="1" s="1"/>
  <c r="T167" i="1"/>
  <c r="R167" i="1"/>
  <c r="S167" i="1" s="1"/>
  <c r="W166" i="1"/>
  <c r="V166" i="1"/>
  <c r="U166" i="1"/>
  <c r="T166" i="1"/>
  <c r="R166" i="1"/>
  <c r="S166" i="1" s="1"/>
  <c r="W165" i="1"/>
  <c r="U165" i="1"/>
  <c r="V165" i="1" s="1"/>
  <c r="T165" i="1"/>
  <c r="R165" i="1"/>
  <c r="S165" i="1" s="1"/>
  <c r="W164" i="1"/>
  <c r="U164" i="1"/>
  <c r="V164" i="1" s="1"/>
  <c r="T164" i="1"/>
  <c r="R164" i="1"/>
  <c r="S164" i="1" s="1"/>
  <c r="W96" i="1"/>
  <c r="U96" i="1"/>
  <c r="V96" i="1" s="1"/>
  <c r="T96" i="1"/>
  <c r="R96" i="1"/>
  <c r="S96" i="1" s="1"/>
  <c r="W163" i="1"/>
  <c r="U163" i="1"/>
  <c r="V163" i="1" s="1"/>
  <c r="T163" i="1"/>
  <c r="R163" i="1"/>
  <c r="S163" i="1" s="1"/>
  <c r="W63" i="1"/>
  <c r="U63" i="1"/>
  <c r="V63" i="1" s="1"/>
  <c r="T63" i="1"/>
  <c r="R63" i="1"/>
  <c r="S63" i="1" s="1"/>
  <c r="W162" i="1"/>
  <c r="U162" i="1"/>
  <c r="V162" i="1" s="1"/>
  <c r="T162" i="1"/>
  <c r="R162" i="1"/>
  <c r="S162" i="1" s="1"/>
  <c r="W161" i="1"/>
  <c r="U161" i="1"/>
  <c r="V161" i="1" s="1"/>
  <c r="T161" i="1"/>
  <c r="R161" i="1"/>
  <c r="S161" i="1" s="1"/>
  <c r="W160" i="1"/>
  <c r="U160" i="1"/>
  <c r="V160" i="1" s="1"/>
  <c r="T160" i="1"/>
  <c r="R160" i="1"/>
  <c r="S160" i="1" s="1"/>
  <c r="W159" i="1"/>
  <c r="U159" i="1"/>
  <c r="V159" i="1" s="1"/>
  <c r="T159" i="1"/>
  <c r="S159" i="1"/>
  <c r="R159" i="1"/>
  <c r="W158" i="1"/>
  <c r="U158" i="1"/>
  <c r="V158" i="1" s="1"/>
  <c r="T158" i="1"/>
  <c r="R158" i="1"/>
  <c r="S158" i="1" s="1"/>
  <c r="W157" i="1"/>
  <c r="U157" i="1"/>
  <c r="V157" i="1" s="1"/>
  <c r="T157" i="1"/>
  <c r="R157" i="1"/>
  <c r="S157" i="1" s="1"/>
  <c r="W156" i="1"/>
  <c r="U156" i="1"/>
  <c r="V156" i="1" s="1"/>
  <c r="T156" i="1"/>
  <c r="R156" i="1"/>
  <c r="S156" i="1" s="1"/>
  <c r="W155" i="1"/>
  <c r="U155" i="1"/>
  <c r="V155" i="1" s="1"/>
  <c r="T155" i="1"/>
  <c r="R155" i="1"/>
  <c r="S155" i="1" s="1"/>
  <c r="W154" i="1"/>
  <c r="U154" i="1"/>
  <c r="V154" i="1" s="1"/>
  <c r="T154" i="1"/>
  <c r="R154" i="1"/>
  <c r="S154" i="1" s="1"/>
  <c r="W153" i="1"/>
  <c r="U153" i="1"/>
  <c r="V153" i="1" s="1"/>
  <c r="T153" i="1"/>
  <c r="R153" i="1"/>
  <c r="S153" i="1" s="1"/>
  <c r="W152" i="1"/>
  <c r="U152" i="1"/>
  <c r="V152" i="1" s="1"/>
  <c r="T152" i="1"/>
  <c r="R152" i="1"/>
  <c r="S152" i="1" s="1"/>
  <c r="W151" i="1"/>
  <c r="U151" i="1"/>
  <c r="V151" i="1" s="1"/>
  <c r="T151" i="1"/>
  <c r="R151" i="1"/>
  <c r="S151" i="1" s="1"/>
  <c r="W150" i="1"/>
  <c r="U150" i="1"/>
  <c r="V150" i="1" s="1"/>
  <c r="T150" i="1"/>
  <c r="R150" i="1"/>
  <c r="S150" i="1" s="1"/>
  <c r="W149" i="1"/>
  <c r="U149" i="1"/>
  <c r="V149" i="1" s="1"/>
  <c r="T149" i="1"/>
  <c r="R149" i="1"/>
  <c r="S149" i="1" s="1"/>
  <c r="W148" i="1"/>
  <c r="U148" i="1"/>
  <c r="V148" i="1" s="1"/>
  <c r="T148" i="1"/>
  <c r="R148" i="1"/>
  <c r="S148" i="1" s="1"/>
  <c r="W147" i="1"/>
  <c r="U147" i="1"/>
  <c r="V147" i="1" s="1"/>
  <c r="T147" i="1"/>
  <c r="R147" i="1"/>
  <c r="S147" i="1" s="1"/>
  <c r="W146" i="1"/>
  <c r="U146" i="1"/>
  <c r="V146" i="1" s="1"/>
  <c r="T146" i="1"/>
  <c r="R146" i="1"/>
  <c r="S146" i="1" s="1"/>
  <c r="W145" i="1"/>
  <c r="U145" i="1"/>
  <c r="V145" i="1" s="1"/>
  <c r="T145" i="1"/>
  <c r="R145" i="1"/>
  <c r="S145" i="1" s="1"/>
  <c r="W144" i="1"/>
  <c r="U144" i="1"/>
  <c r="V144" i="1" s="1"/>
  <c r="T144" i="1"/>
  <c r="R144" i="1"/>
  <c r="S144" i="1" s="1"/>
  <c r="W143" i="1"/>
  <c r="U143" i="1"/>
  <c r="V143" i="1" s="1"/>
  <c r="T143" i="1"/>
  <c r="R143" i="1"/>
  <c r="S143" i="1" s="1"/>
  <c r="W142" i="1"/>
  <c r="U142" i="1"/>
  <c r="V142" i="1" s="1"/>
  <c r="T142" i="1"/>
  <c r="R142" i="1"/>
  <c r="S142" i="1" s="1"/>
  <c r="W141" i="1"/>
  <c r="U141" i="1"/>
  <c r="V141" i="1" s="1"/>
  <c r="T141" i="1"/>
  <c r="R141" i="1"/>
  <c r="S141" i="1" s="1"/>
  <c r="W140" i="1"/>
  <c r="U140" i="1"/>
  <c r="V140" i="1" s="1"/>
  <c r="T140" i="1"/>
  <c r="R140" i="1"/>
  <c r="S140" i="1" s="1"/>
  <c r="W139" i="1"/>
  <c r="U139" i="1"/>
  <c r="V139" i="1" s="1"/>
  <c r="T139" i="1"/>
  <c r="R139" i="1"/>
  <c r="S139" i="1" s="1"/>
  <c r="W138" i="1"/>
  <c r="U138" i="1"/>
  <c r="V138" i="1" s="1"/>
  <c r="T138" i="1"/>
  <c r="R138" i="1"/>
  <c r="S138" i="1" s="1"/>
  <c r="W59" i="1"/>
  <c r="U59" i="1"/>
  <c r="V59" i="1" s="1"/>
  <c r="T59" i="1"/>
  <c r="R59" i="1"/>
  <c r="S59" i="1" s="1"/>
  <c r="W137" i="1"/>
  <c r="U137" i="1"/>
  <c r="V137" i="1" s="1"/>
  <c r="T137" i="1"/>
  <c r="R137" i="1"/>
  <c r="S137" i="1" s="1"/>
  <c r="W136" i="1"/>
  <c r="U136" i="1"/>
  <c r="V136" i="1" s="1"/>
  <c r="T136" i="1"/>
  <c r="R136" i="1"/>
  <c r="S136" i="1" s="1"/>
  <c r="W135" i="1"/>
  <c r="U135" i="1"/>
  <c r="V135" i="1" s="1"/>
  <c r="T135" i="1"/>
  <c r="R135" i="1"/>
  <c r="S135" i="1" s="1"/>
  <c r="W134" i="1"/>
  <c r="U134" i="1"/>
  <c r="V134" i="1" s="1"/>
  <c r="T134" i="1"/>
  <c r="R134" i="1"/>
  <c r="S134" i="1" s="1"/>
  <c r="W133" i="1"/>
  <c r="U133" i="1"/>
  <c r="V133" i="1" s="1"/>
  <c r="T133" i="1"/>
  <c r="R133" i="1"/>
  <c r="S133" i="1" s="1"/>
  <c r="W132" i="1"/>
  <c r="U132" i="1"/>
  <c r="V132" i="1" s="1"/>
  <c r="T132" i="1"/>
  <c r="R132" i="1"/>
  <c r="S132" i="1" s="1"/>
  <c r="W131" i="1"/>
  <c r="U131" i="1"/>
  <c r="V131" i="1" s="1"/>
  <c r="T131" i="1"/>
  <c r="R131" i="1"/>
  <c r="S131" i="1" s="1"/>
  <c r="W130" i="1"/>
  <c r="U130" i="1"/>
  <c r="V130" i="1" s="1"/>
  <c r="T130" i="1"/>
  <c r="R130" i="1"/>
  <c r="S130" i="1" s="1"/>
  <c r="W129" i="1"/>
  <c r="U129" i="1"/>
  <c r="V129" i="1" s="1"/>
  <c r="T129" i="1"/>
  <c r="R129" i="1"/>
  <c r="S129" i="1" s="1"/>
  <c r="W128" i="1"/>
  <c r="U128" i="1"/>
  <c r="V128" i="1" s="1"/>
  <c r="T128" i="1"/>
  <c r="R128" i="1"/>
  <c r="S128" i="1" s="1"/>
  <c r="W127" i="1"/>
  <c r="U127" i="1"/>
  <c r="V127" i="1" s="1"/>
  <c r="T127" i="1"/>
  <c r="R127" i="1"/>
  <c r="S127" i="1" s="1"/>
  <c r="W126" i="1"/>
  <c r="U126" i="1"/>
  <c r="V126" i="1" s="1"/>
  <c r="T126" i="1"/>
  <c r="R126" i="1"/>
  <c r="S126" i="1" s="1"/>
  <c r="W125" i="1"/>
  <c r="U125" i="1"/>
  <c r="V125" i="1" s="1"/>
  <c r="T125" i="1"/>
  <c r="R125" i="1"/>
  <c r="S125" i="1" s="1"/>
  <c r="W124" i="1"/>
  <c r="U124" i="1"/>
  <c r="V124" i="1" s="1"/>
  <c r="T124" i="1"/>
  <c r="R124" i="1"/>
  <c r="S124" i="1" s="1"/>
  <c r="W123" i="1"/>
  <c r="U123" i="1"/>
  <c r="V123" i="1" s="1"/>
  <c r="T123" i="1"/>
  <c r="R123" i="1"/>
  <c r="S123" i="1" s="1"/>
  <c r="W122" i="1"/>
  <c r="U122" i="1"/>
  <c r="V122" i="1" s="1"/>
  <c r="T122" i="1"/>
  <c r="R122" i="1"/>
  <c r="S122" i="1" s="1"/>
  <c r="W121" i="1"/>
  <c r="U121" i="1"/>
  <c r="V121" i="1" s="1"/>
  <c r="T121" i="1"/>
  <c r="R121" i="1"/>
  <c r="S121" i="1" s="1"/>
  <c r="W120" i="1"/>
  <c r="U120" i="1"/>
  <c r="V120" i="1" s="1"/>
  <c r="T120" i="1"/>
  <c r="R120" i="1"/>
  <c r="S120" i="1" s="1"/>
  <c r="W119" i="1"/>
  <c r="U119" i="1"/>
  <c r="V119" i="1" s="1"/>
  <c r="T119" i="1"/>
  <c r="R119" i="1"/>
  <c r="S119" i="1" s="1"/>
  <c r="W93" i="1"/>
  <c r="U93" i="1"/>
  <c r="V93" i="1" s="1"/>
  <c r="T93" i="1"/>
  <c r="R93" i="1"/>
  <c r="S93" i="1" s="1"/>
  <c r="W118" i="1"/>
  <c r="U118" i="1"/>
  <c r="V118" i="1" s="1"/>
  <c r="T118" i="1"/>
  <c r="R118" i="1"/>
  <c r="S118" i="1" s="1"/>
  <c r="W117" i="1"/>
  <c r="U117" i="1"/>
  <c r="V117" i="1" s="1"/>
  <c r="T117" i="1"/>
  <c r="R117" i="1"/>
  <c r="S117" i="1" s="1"/>
  <c r="W78" i="1"/>
  <c r="U78" i="1"/>
  <c r="V78" i="1" s="1"/>
  <c r="T78" i="1"/>
  <c r="R78" i="1"/>
  <c r="S78" i="1" s="1"/>
  <c r="W116" i="1"/>
  <c r="U116" i="1"/>
  <c r="V116" i="1" s="1"/>
  <c r="T116" i="1"/>
  <c r="R116" i="1"/>
  <c r="S116" i="1" s="1"/>
  <c r="W115" i="1"/>
  <c r="U115" i="1"/>
  <c r="V115" i="1" s="1"/>
  <c r="T115" i="1"/>
  <c r="R115" i="1"/>
  <c r="S115" i="1" s="1"/>
  <c r="W58" i="1"/>
  <c r="U58" i="1"/>
  <c r="V58" i="1" s="1"/>
  <c r="T58" i="1"/>
  <c r="R58" i="1"/>
  <c r="S58" i="1" s="1"/>
  <c r="W114" i="1"/>
  <c r="U114" i="1"/>
  <c r="V114" i="1" s="1"/>
  <c r="T114" i="1"/>
  <c r="R114" i="1"/>
  <c r="S114" i="1" s="1"/>
  <c r="W113" i="1"/>
  <c r="U113" i="1"/>
  <c r="V113" i="1" s="1"/>
  <c r="T113" i="1"/>
  <c r="R113" i="1"/>
  <c r="S113" i="1" s="1"/>
  <c r="W112" i="1"/>
  <c r="U112" i="1"/>
  <c r="V112" i="1" s="1"/>
  <c r="T112" i="1"/>
  <c r="R112" i="1"/>
  <c r="S112" i="1" s="1"/>
  <c r="W81" i="1"/>
  <c r="U81" i="1"/>
  <c r="V81" i="1" s="1"/>
  <c r="T81" i="1"/>
  <c r="R81" i="1"/>
  <c r="S81" i="1" s="1"/>
  <c r="W111" i="1"/>
  <c r="U111" i="1"/>
  <c r="V111" i="1" s="1"/>
  <c r="T111" i="1"/>
  <c r="R111" i="1"/>
  <c r="S111" i="1" s="1"/>
  <c r="W110" i="1"/>
  <c r="U110" i="1"/>
  <c r="V110" i="1" s="1"/>
  <c r="T110" i="1"/>
  <c r="R110" i="1"/>
  <c r="S110" i="1" s="1"/>
  <c r="W109" i="1"/>
  <c r="U109" i="1"/>
  <c r="V109" i="1" s="1"/>
  <c r="T109" i="1"/>
  <c r="R109" i="1"/>
  <c r="S109" i="1" s="1"/>
  <c r="W108" i="1"/>
  <c r="U108" i="1"/>
  <c r="V108" i="1" s="1"/>
  <c r="T108" i="1"/>
  <c r="R108" i="1"/>
  <c r="S108" i="1" s="1"/>
  <c r="W107" i="1"/>
  <c r="U107" i="1"/>
  <c r="V107" i="1" s="1"/>
  <c r="T107" i="1"/>
  <c r="R107" i="1"/>
  <c r="S107" i="1" s="1"/>
  <c r="W106" i="1"/>
  <c r="U106" i="1"/>
  <c r="V106" i="1" s="1"/>
  <c r="T106" i="1"/>
  <c r="R106" i="1"/>
  <c r="S106" i="1" s="1"/>
  <c r="W105" i="1"/>
  <c r="U105" i="1"/>
  <c r="V105" i="1" s="1"/>
  <c r="T105" i="1"/>
  <c r="R105" i="1"/>
  <c r="S105" i="1" s="1"/>
  <c r="W104" i="1"/>
  <c r="U104" i="1"/>
  <c r="V104" i="1" s="1"/>
  <c r="T104" i="1"/>
  <c r="R104" i="1"/>
  <c r="S104" i="1" s="1"/>
  <c r="W103" i="1"/>
  <c r="U103" i="1"/>
  <c r="V103" i="1" s="1"/>
  <c r="T103" i="1"/>
  <c r="R103" i="1"/>
  <c r="S103" i="1" s="1"/>
  <c r="W102" i="1"/>
  <c r="U102" i="1"/>
  <c r="V102" i="1" s="1"/>
  <c r="T102" i="1"/>
  <c r="R102" i="1"/>
  <c r="S102" i="1" s="1"/>
  <c r="W101" i="1"/>
  <c r="U101" i="1"/>
  <c r="V101" i="1" s="1"/>
  <c r="T101" i="1"/>
  <c r="R101" i="1"/>
  <c r="S101" i="1" s="1"/>
  <c r="W100" i="1"/>
  <c r="U100" i="1"/>
  <c r="V100" i="1" s="1"/>
  <c r="T100" i="1"/>
  <c r="R100" i="1"/>
  <c r="S100" i="1" s="1"/>
  <c r="W99" i="1"/>
  <c r="U99" i="1"/>
  <c r="V99" i="1" s="1"/>
  <c r="T99" i="1"/>
  <c r="R99" i="1"/>
  <c r="S99" i="1" s="1"/>
  <c r="W98" i="1"/>
  <c r="U98" i="1"/>
  <c r="V98" i="1" s="1"/>
  <c r="T98" i="1"/>
  <c r="R98" i="1"/>
  <c r="S98" i="1" s="1"/>
  <c r="W97" i="1"/>
  <c r="U97" i="1"/>
  <c r="V97" i="1" s="1"/>
  <c r="T97" i="1"/>
  <c r="R97" i="1"/>
  <c r="S97" i="1" s="1"/>
  <c r="W92" i="1"/>
  <c r="U92" i="1"/>
  <c r="V92" i="1" s="1"/>
  <c r="T92" i="1"/>
  <c r="R92" i="1"/>
  <c r="S92" i="1" s="1"/>
  <c r="W91" i="1"/>
  <c r="U91" i="1"/>
  <c r="V91" i="1" s="1"/>
  <c r="T91" i="1"/>
  <c r="R91" i="1"/>
  <c r="S91" i="1" s="1"/>
  <c r="W90" i="1"/>
  <c r="U90" i="1"/>
  <c r="V90" i="1" s="1"/>
  <c r="T90" i="1"/>
  <c r="R90" i="1"/>
  <c r="S90" i="1" s="1"/>
  <c r="W89" i="1"/>
  <c r="U89" i="1"/>
  <c r="V89" i="1" s="1"/>
  <c r="T89" i="1"/>
  <c r="R89" i="1"/>
  <c r="S89" i="1" s="1"/>
  <c r="W55" i="1"/>
  <c r="U55" i="1"/>
  <c r="V55" i="1" s="1"/>
  <c r="T55" i="1"/>
  <c r="R55" i="1"/>
  <c r="S55" i="1" s="1"/>
  <c r="W88" i="1"/>
  <c r="U88" i="1"/>
  <c r="V88" i="1" s="1"/>
  <c r="T88" i="1"/>
  <c r="R88" i="1"/>
  <c r="S88" i="1" s="1"/>
  <c r="W87" i="1"/>
  <c r="U87" i="1"/>
  <c r="V87" i="1" s="1"/>
  <c r="T87" i="1"/>
  <c r="R87" i="1"/>
  <c r="S87" i="1" s="1"/>
  <c r="W79" i="1"/>
  <c r="U79" i="1"/>
  <c r="V79" i="1" s="1"/>
  <c r="T79" i="1"/>
  <c r="R79" i="1"/>
  <c r="S79" i="1" s="1"/>
  <c r="W85" i="1"/>
  <c r="U85" i="1"/>
  <c r="V85" i="1" s="1"/>
  <c r="T85" i="1"/>
  <c r="R85" i="1"/>
  <c r="S85" i="1" s="1"/>
  <c r="W84" i="1"/>
  <c r="U84" i="1"/>
  <c r="V84" i="1" s="1"/>
  <c r="T84" i="1"/>
  <c r="R84" i="1"/>
  <c r="S84" i="1" s="1"/>
  <c r="W82" i="1"/>
  <c r="U82" i="1"/>
  <c r="V82" i="1" s="1"/>
  <c r="T82" i="1"/>
  <c r="R82" i="1"/>
  <c r="S82" i="1" s="1"/>
  <c r="W80" i="1"/>
  <c r="U80" i="1"/>
  <c r="V80" i="1" s="1"/>
  <c r="T80" i="1"/>
  <c r="R80" i="1"/>
  <c r="S80" i="1" s="1"/>
  <c r="W77" i="1"/>
  <c r="U77" i="1"/>
  <c r="V77" i="1" s="1"/>
  <c r="T77" i="1"/>
  <c r="S77" i="1"/>
  <c r="R77" i="1"/>
  <c r="W76" i="1"/>
  <c r="U76" i="1"/>
  <c r="V76" i="1" s="1"/>
  <c r="T76" i="1"/>
  <c r="R76" i="1"/>
  <c r="S76" i="1" s="1"/>
  <c r="W34" i="1"/>
  <c r="U34" i="1"/>
  <c r="V34" i="1" s="1"/>
  <c r="T34" i="1"/>
  <c r="R34" i="1"/>
  <c r="S34" i="1" s="1"/>
  <c r="W75" i="1"/>
  <c r="U75" i="1"/>
  <c r="V75" i="1" s="1"/>
  <c r="T75" i="1"/>
  <c r="R75" i="1"/>
  <c r="S75" i="1" s="1"/>
  <c r="W74" i="1"/>
  <c r="V74" i="1"/>
  <c r="U74" i="1"/>
  <c r="T74" i="1"/>
  <c r="R74" i="1"/>
  <c r="S74" i="1" s="1"/>
  <c r="W73" i="1"/>
  <c r="U73" i="1"/>
  <c r="V73" i="1" s="1"/>
  <c r="T73" i="1"/>
  <c r="R73" i="1"/>
  <c r="S73" i="1" s="1"/>
  <c r="W72" i="1"/>
  <c r="U72" i="1"/>
  <c r="V72" i="1" s="1"/>
  <c r="T72" i="1"/>
  <c r="R72" i="1"/>
  <c r="S72" i="1" s="1"/>
  <c r="W71" i="1"/>
  <c r="U71" i="1"/>
  <c r="V71" i="1" s="1"/>
  <c r="T71" i="1"/>
  <c r="R71" i="1"/>
  <c r="S71" i="1" s="1"/>
  <c r="W70" i="1"/>
  <c r="U70" i="1"/>
  <c r="V70" i="1" s="1"/>
  <c r="T70" i="1"/>
  <c r="R70" i="1"/>
  <c r="S70" i="1" s="1"/>
  <c r="W50" i="1"/>
  <c r="U50" i="1"/>
  <c r="V50" i="1" s="1"/>
  <c r="T50" i="1"/>
  <c r="R50" i="1"/>
  <c r="S50" i="1" s="1"/>
  <c r="W52" i="1"/>
  <c r="U52" i="1"/>
  <c r="V52" i="1" s="1"/>
  <c r="T52" i="1"/>
  <c r="R52" i="1"/>
  <c r="S52" i="1" s="1"/>
  <c r="W61" i="1"/>
  <c r="U61" i="1"/>
  <c r="V61" i="1" s="1"/>
  <c r="T61" i="1"/>
  <c r="R61" i="1"/>
  <c r="S61" i="1" s="1"/>
  <c r="W69" i="1"/>
  <c r="U69" i="1"/>
  <c r="V69" i="1" s="1"/>
  <c r="T69" i="1"/>
  <c r="R69" i="1"/>
  <c r="S69" i="1" s="1"/>
  <c r="W68" i="1"/>
  <c r="U68" i="1"/>
  <c r="V68" i="1" s="1"/>
  <c r="T68" i="1"/>
  <c r="R68" i="1"/>
  <c r="S68" i="1" s="1"/>
  <c r="W67" i="1"/>
  <c r="U67" i="1"/>
  <c r="V67" i="1" s="1"/>
  <c r="T67" i="1"/>
  <c r="R67" i="1"/>
  <c r="S67" i="1" s="1"/>
  <c r="W66" i="1"/>
  <c r="U66" i="1"/>
  <c r="V66" i="1" s="1"/>
  <c r="T66" i="1"/>
  <c r="R66" i="1"/>
  <c r="S66" i="1" s="1"/>
  <c r="W65" i="1"/>
  <c r="U65" i="1"/>
  <c r="V65" i="1" s="1"/>
  <c r="T65" i="1"/>
  <c r="R65" i="1"/>
  <c r="S65" i="1" s="1"/>
  <c r="W57" i="1"/>
  <c r="U57" i="1"/>
  <c r="V57" i="1" s="1"/>
  <c r="T57" i="1"/>
  <c r="R57" i="1"/>
  <c r="S57" i="1" s="1"/>
  <c r="W64" i="1"/>
  <c r="U64" i="1"/>
  <c r="V64" i="1" s="1"/>
  <c r="T64" i="1"/>
  <c r="R64" i="1"/>
  <c r="S64" i="1" s="1"/>
  <c r="W62" i="1"/>
  <c r="U62" i="1"/>
  <c r="V62" i="1" s="1"/>
  <c r="T62" i="1"/>
  <c r="R62" i="1"/>
  <c r="S62" i="1" s="1"/>
  <c r="W60" i="1"/>
  <c r="U60" i="1"/>
  <c r="V60" i="1" s="1"/>
  <c r="T60" i="1"/>
  <c r="R60" i="1"/>
  <c r="S60" i="1" s="1"/>
  <c r="W54" i="1"/>
  <c r="U54" i="1"/>
  <c r="V54" i="1" s="1"/>
  <c r="T54" i="1"/>
  <c r="R54" i="1"/>
  <c r="S54" i="1" s="1"/>
  <c r="W45" i="1"/>
  <c r="U45" i="1"/>
  <c r="V45" i="1" s="1"/>
  <c r="T45" i="1"/>
  <c r="R45" i="1"/>
  <c r="S45" i="1" s="1"/>
  <c r="W56" i="1"/>
  <c r="U56" i="1"/>
  <c r="V56" i="1" s="1"/>
  <c r="T56" i="1"/>
  <c r="R56" i="1"/>
  <c r="S56" i="1" s="1"/>
  <c r="W30" i="1"/>
  <c r="U30" i="1"/>
  <c r="V30" i="1" s="1"/>
  <c r="T30" i="1"/>
  <c r="R30" i="1"/>
  <c r="S30" i="1" s="1"/>
  <c r="W47" i="1"/>
  <c r="U47" i="1"/>
  <c r="V47" i="1" s="1"/>
  <c r="T47" i="1"/>
  <c r="R47" i="1"/>
  <c r="S47" i="1" s="1"/>
  <c r="W53" i="1"/>
  <c r="V53" i="1"/>
  <c r="U53" i="1"/>
  <c r="T53" i="1"/>
  <c r="R53" i="1"/>
  <c r="S53" i="1" s="1"/>
  <c r="W51" i="1"/>
  <c r="V51" i="1"/>
  <c r="U51" i="1"/>
  <c r="T51" i="1"/>
  <c r="R51" i="1"/>
  <c r="S51" i="1" s="1"/>
  <c r="W49" i="1"/>
  <c r="U49" i="1"/>
  <c r="V49" i="1" s="1"/>
  <c r="T49" i="1"/>
  <c r="R49" i="1"/>
  <c r="S49" i="1" s="1"/>
  <c r="W48" i="1"/>
  <c r="U48" i="1"/>
  <c r="V48" i="1" s="1"/>
  <c r="T48" i="1"/>
  <c r="R48" i="1"/>
  <c r="S48" i="1" s="1"/>
  <c r="W46" i="1"/>
  <c r="U46" i="1"/>
  <c r="V46" i="1" s="1"/>
  <c r="T46" i="1"/>
  <c r="R46" i="1"/>
  <c r="S46" i="1" s="1"/>
  <c r="W44" i="1"/>
  <c r="U44" i="1"/>
  <c r="V44" i="1" s="1"/>
  <c r="T44" i="1"/>
  <c r="R44" i="1"/>
  <c r="S44" i="1" s="1"/>
  <c r="W43" i="1"/>
  <c r="U43" i="1"/>
  <c r="V43" i="1" s="1"/>
  <c r="T43" i="1"/>
  <c r="R43" i="1"/>
  <c r="S43" i="1" s="1"/>
  <c r="W42" i="1"/>
  <c r="U42" i="1"/>
  <c r="V42" i="1" s="1"/>
  <c r="T42" i="1"/>
  <c r="R42" i="1"/>
  <c r="S42" i="1" s="1"/>
  <c r="W40" i="1"/>
  <c r="U40" i="1"/>
  <c r="V40" i="1" s="1"/>
  <c r="T40" i="1"/>
  <c r="R40" i="1"/>
  <c r="S40" i="1" s="1"/>
  <c r="W41" i="1"/>
  <c r="U41" i="1"/>
  <c r="V41" i="1" s="1"/>
  <c r="T41" i="1"/>
  <c r="R41" i="1"/>
  <c r="S41" i="1" s="1"/>
  <c r="W37" i="1"/>
  <c r="U37" i="1"/>
  <c r="V37" i="1" s="1"/>
  <c r="T37" i="1"/>
  <c r="R37" i="1"/>
  <c r="S37" i="1" s="1"/>
  <c r="W39" i="1"/>
  <c r="U39" i="1"/>
  <c r="V39" i="1" s="1"/>
  <c r="T39" i="1"/>
  <c r="R39" i="1"/>
  <c r="S39" i="1" s="1"/>
  <c r="W38" i="1"/>
  <c r="U38" i="1"/>
  <c r="V38" i="1" s="1"/>
  <c r="T38" i="1"/>
  <c r="R38" i="1"/>
  <c r="S38" i="1" s="1"/>
  <c r="W36" i="1"/>
  <c r="U36" i="1"/>
  <c r="V36" i="1" s="1"/>
  <c r="T36" i="1"/>
  <c r="R36" i="1"/>
  <c r="S36" i="1" s="1"/>
  <c r="W35" i="1"/>
  <c r="U35" i="1"/>
  <c r="V35" i="1" s="1"/>
  <c r="T35" i="1"/>
  <c r="R35" i="1"/>
  <c r="S35" i="1" s="1"/>
  <c r="W33" i="1"/>
  <c r="V33" i="1"/>
  <c r="U33" i="1"/>
  <c r="T33" i="1"/>
  <c r="R33" i="1"/>
  <c r="S33" i="1" s="1"/>
  <c r="W27" i="1"/>
  <c r="U27" i="1"/>
  <c r="V27" i="1" s="1"/>
  <c r="T27" i="1"/>
  <c r="R27" i="1"/>
  <c r="S27" i="1" s="1"/>
  <c r="W32" i="1"/>
  <c r="U32" i="1"/>
  <c r="V32" i="1" s="1"/>
  <c r="T32" i="1"/>
  <c r="R32" i="1"/>
  <c r="S32" i="1" s="1"/>
  <c r="W31" i="1"/>
  <c r="U31" i="1"/>
  <c r="V31" i="1" s="1"/>
  <c r="T31" i="1"/>
  <c r="R31" i="1"/>
  <c r="S31" i="1" s="1"/>
  <c r="W29" i="1"/>
  <c r="U29" i="1"/>
  <c r="V29" i="1" s="1"/>
  <c r="T29" i="1"/>
  <c r="R29" i="1"/>
  <c r="S29" i="1" s="1"/>
  <c r="W28" i="1"/>
  <c r="U28" i="1"/>
  <c r="V28" i="1" s="1"/>
  <c r="T28" i="1"/>
  <c r="R28" i="1"/>
  <c r="S28" i="1" s="1"/>
  <c r="W23" i="1"/>
  <c r="U23" i="1"/>
  <c r="V23" i="1" s="1"/>
  <c r="T23" i="1"/>
  <c r="R23" i="1"/>
  <c r="S23" i="1" s="1"/>
  <c r="W22" i="1"/>
  <c r="U22" i="1"/>
  <c r="V22" i="1" s="1"/>
  <c r="T22" i="1"/>
  <c r="R22" i="1"/>
  <c r="S22" i="1" s="1"/>
  <c r="W26" i="1"/>
  <c r="U26" i="1"/>
  <c r="V26" i="1" s="1"/>
  <c r="T26" i="1"/>
  <c r="R26" i="1"/>
  <c r="S26" i="1" s="1"/>
  <c r="W17" i="1"/>
  <c r="U17" i="1"/>
  <c r="V17" i="1" s="1"/>
  <c r="T17" i="1"/>
  <c r="R17" i="1"/>
  <c r="S17" i="1" s="1"/>
  <c r="W25" i="1"/>
  <c r="U25" i="1"/>
  <c r="V25" i="1" s="1"/>
  <c r="T25" i="1"/>
  <c r="R25" i="1"/>
  <c r="S25" i="1" s="1"/>
  <c r="W18" i="1"/>
  <c r="U18" i="1"/>
  <c r="V18" i="1" s="1"/>
  <c r="T18" i="1"/>
  <c r="R18" i="1"/>
  <c r="S18" i="1" s="1"/>
  <c r="W24" i="1"/>
  <c r="U24" i="1"/>
  <c r="V24" i="1" s="1"/>
  <c r="T24" i="1"/>
  <c r="R24" i="1"/>
  <c r="S24" i="1" s="1"/>
  <c r="W16" i="1"/>
  <c r="U16" i="1"/>
  <c r="V16" i="1" s="1"/>
  <c r="T16" i="1"/>
  <c r="R16" i="1"/>
  <c r="S16" i="1" s="1"/>
  <c r="W21" i="1"/>
  <c r="U21" i="1"/>
  <c r="V21" i="1" s="1"/>
  <c r="T21" i="1"/>
  <c r="R21" i="1"/>
  <c r="S21" i="1" s="1"/>
  <c r="W20" i="1"/>
  <c r="U20" i="1"/>
  <c r="V20" i="1" s="1"/>
  <c r="T20" i="1"/>
  <c r="R20" i="1"/>
  <c r="S20" i="1" s="1"/>
  <c r="W19" i="1"/>
  <c r="U19" i="1"/>
  <c r="V19" i="1" s="1"/>
  <c r="T19" i="1"/>
  <c r="R19" i="1"/>
  <c r="S19" i="1" s="1"/>
  <c r="W15" i="1"/>
  <c r="U15" i="1"/>
  <c r="V15" i="1" s="1"/>
  <c r="T15" i="1"/>
  <c r="R15" i="1"/>
  <c r="S15" i="1" s="1"/>
  <c r="W14" i="1"/>
  <c r="U14" i="1"/>
  <c r="V14" i="1" s="1"/>
  <c r="T14" i="1"/>
  <c r="R14" i="1"/>
  <c r="S14" i="1" s="1"/>
  <c r="W13" i="1"/>
  <c r="U13" i="1"/>
  <c r="V13" i="1" s="1"/>
  <c r="T13" i="1"/>
  <c r="R13" i="1"/>
  <c r="S13" i="1" s="1"/>
  <c r="W12" i="1"/>
  <c r="U12" i="1"/>
  <c r="V12" i="1" s="1"/>
  <c r="T12" i="1"/>
  <c r="R12" i="1"/>
  <c r="S12" i="1" s="1"/>
  <c r="W11" i="1"/>
  <c r="U11" i="1"/>
  <c r="V11" i="1" s="1"/>
  <c r="T11" i="1"/>
  <c r="R11" i="1"/>
  <c r="S11" i="1" s="1"/>
  <c r="W10" i="1"/>
  <c r="U10" i="1"/>
  <c r="T10" i="1"/>
  <c r="R10" i="1"/>
  <c r="Y265" i="1"/>
  <c r="Z265" i="1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  <c r="N252" i="1"/>
  <c r="M252" i="1"/>
  <c r="L252" i="1"/>
  <c r="H252" i="1"/>
  <c r="G252" i="1"/>
  <c r="F252" i="1"/>
  <c r="X251" i="1"/>
  <c r="N251" i="1"/>
  <c r="M251" i="1"/>
  <c r="O251" i="1" s="1"/>
  <c r="L251" i="1"/>
  <c r="H251" i="1"/>
  <c r="G251" i="1"/>
  <c r="F251" i="1"/>
  <c r="N250" i="1"/>
  <c r="M250" i="1"/>
  <c r="L250" i="1"/>
  <c r="H250" i="1"/>
  <c r="G250" i="1"/>
  <c r="F250" i="1"/>
  <c r="N249" i="1"/>
  <c r="M249" i="1"/>
  <c r="L249" i="1"/>
  <c r="H249" i="1"/>
  <c r="G249" i="1"/>
  <c r="F249" i="1"/>
  <c r="N86" i="1"/>
  <c r="M86" i="1"/>
  <c r="L86" i="1"/>
  <c r="H86" i="1"/>
  <c r="G86" i="1"/>
  <c r="F86" i="1"/>
  <c r="N95" i="1"/>
  <c r="M95" i="1"/>
  <c r="L95" i="1"/>
  <c r="H95" i="1"/>
  <c r="G95" i="1"/>
  <c r="F95" i="1"/>
  <c r="N258" i="1"/>
  <c r="M258" i="1"/>
  <c r="L258" i="1"/>
  <c r="H258" i="1"/>
  <c r="G258" i="1"/>
  <c r="F258" i="1"/>
  <c r="N257" i="1"/>
  <c r="M257" i="1"/>
  <c r="L257" i="1"/>
  <c r="H257" i="1"/>
  <c r="G257" i="1"/>
  <c r="F257" i="1"/>
  <c r="N256" i="1"/>
  <c r="M256" i="1"/>
  <c r="L256" i="1"/>
  <c r="H256" i="1"/>
  <c r="G256" i="1"/>
  <c r="F256" i="1"/>
  <c r="N255" i="1"/>
  <c r="M255" i="1"/>
  <c r="L255" i="1"/>
  <c r="H255" i="1"/>
  <c r="G255" i="1"/>
  <c r="F255" i="1"/>
  <c r="N254" i="1"/>
  <c r="M254" i="1"/>
  <c r="O254" i="1" s="1"/>
  <c r="L254" i="1"/>
  <c r="H254" i="1"/>
  <c r="G254" i="1"/>
  <c r="F254" i="1"/>
  <c r="N253" i="1"/>
  <c r="M253" i="1"/>
  <c r="L253" i="1"/>
  <c r="H253" i="1"/>
  <c r="G253" i="1"/>
  <c r="F253" i="1"/>
  <c r="N44" i="1"/>
  <c r="M44" i="1"/>
  <c r="L44" i="1"/>
  <c r="H44" i="1"/>
  <c r="G44" i="1"/>
  <c r="F44" i="1"/>
  <c r="V10" i="1"/>
  <c r="AB265" i="1"/>
  <c r="AA265" i="1"/>
  <c r="AD265" i="1"/>
  <c r="AC265" i="1"/>
  <c r="AV294" i="1"/>
  <c r="AQ294" i="1"/>
  <c r="AP294" i="1"/>
  <c r="AM294" i="1"/>
  <c r="AV292" i="1"/>
  <c r="AQ292" i="1"/>
  <c r="AP292" i="1"/>
  <c r="AM292" i="1"/>
  <c r="AV291" i="1"/>
  <c r="AQ291" i="1"/>
  <c r="AP291" i="1"/>
  <c r="AM291" i="1"/>
  <c r="AV289" i="1"/>
  <c r="AQ289" i="1"/>
  <c r="AP289" i="1"/>
  <c r="AM289" i="1"/>
  <c r="AV288" i="1"/>
  <c r="AQ288" i="1"/>
  <c r="AP288" i="1"/>
  <c r="AM288" i="1"/>
  <c r="L277" i="1"/>
  <c r="K277" i="1"/>
  <c r="H277" i="1"/>
  <c r="AV277" i="1"/>
  <c r="AQ277" i="1"/>
  <c r="AP277" i="1"/>
  <c r="AM277" i="1"/>
  <c r="T277" i="1"/>
  <c r="Q277" i="1"/>
  <c r="AV278" i="1"/>
  <c r="AQ278" i="1"/>
  <c r="AP278" i="1"/>
  <c r="AM278" i="1"/>
  <c r="T278" i="1"/>
  <c r="Q278" i="1"/>
  <c r="L278" i="1"/>
  <c r="K278" i="1"/>
  <c r="H278" i="1"/>
  <c r="AV285" i="1"/>
  <c r="AQ285" i="1"/>
  <c r="AP285" i="1"/>
  <c r="AM285" i="1"/>
  <c r="T285" i="1"/>
  <c r="Q285" i="1"/>
  <c r="L285" i="1"/>
  <c r="K285" i="1"/>
  <c r="H285" i="1"/>
  <c r="AV286" i="1"/>
  <c r="AQ286" i="1"/>
  <c r="AP286" i="1"/>
  <c r="AM286" i="1"/>
  <c r="T286" i="1"/>
  <c r="Q286" i="1"/>
  <c r="L286" i="1"/>
  <c r="K286" i="1"/>
  <c r="H286" i="1"/>
  <c r="W298" i="1"/>
  <c r="U298" i="1"/>
  <c r="V298" i="1" s="1"/>
  <c r="T298" i="1"/>
  <c r="R298" i="1"/>
  <c r="S298" i="1" s="1"/>
  <c r="N298" i="1"/>
  <c r="M298" i="1"/>
  <c r="L298" i="1"/>
  <c r="H298" i="1"/>
  <c r="G298" i="1"/>
  <c r="F298" i="1"/>
  <c r="W297" i="1"/>
  <c r="U297" i="1"/>
  <c r="V297" i="1" s="1"/>
  <c r="T297" i="1"/>
  <c r="R297" i="1"/>
  <c r="S297" i="1" s="1"/>
  <c r="N297" i="1"/>
  <c r="M297" i="1"/>
  <c r="L297" i="1"/>
  <c r="H297" i="1"/>
  <c r="G297" i="1"/>
  <c r="F297" i="1"/>
  <c r="C297" i="1"/>
  <c r="C298" i="1" s="1"/>
  <c r="AV284" i="1"/>
  <c r="AQ284" i="1"/>
  <c r="AP284" i="1"/>
  <c r="AM284" i="1"/>
  <c r="T284" i="1"/>
  <c r="Q284" i="1"/>
  <c r="L284" i="1"/>
  <c r="K284" i="1"/>
  <c r="H284" i="1"/>
  <c r="N100" i="1"/>
  <c r="M100" i="1"/>
  <c r="L100" i="1"/>
  <c r="H100" i="1"/>
  <c r="G100" i="1"/>
  <c r="F100" i="1"/>
  <c r="O258" i="1" l="1"/>
  <c r="X252" i="1"/>
  <c r="O250" i="1"/>
  <c r="O95" i="1"/>
  <c r="X255" i="1"/>
  <c r="O249" i="1"/>
  <c r="X257" i="1"/>
  <c r="K250" i="1"/>
  <c r="O86" i="1"/>
  <c r="X254" i="1"/>
  <c r="X250" i="1"/>
  <c r="X256" i="1"/>
  <c r="P255" i="1"/>
  <c r="Q255" i="1" s="1"/>
  <c r="K251" i="1"/>
  <c r="X253" i="1"/>
  <c r="O255" i="1"/>
  <c r="P252" i="1"/>
  <c r="Q252" i="1" s="1"/>
  <c r="K252" i="1"/>
  <c r="O257" i="1"/>
  <c r="O256" i="1"/>
  <c r="O252" i="1"/>
  <c r="X249" i="1"/>
  <c r="X258" i="1"/>
  <c r="K256" i="1"/>
  <c r="P249" i="1"/>
  <c r="Q249" i="1" s="1"/>
  <c r="P258" i="1"/>
  <c r="O253" i="1"/>
  <c r="P253" i="1"/>
  <c r="P254" i="1"/>
  <c r="X100" i="1"/>
  <c r="S10" i="1"/>
  <c r="O298" i="1"/>
  <c r="K298" i="1"/>
  <c r="O297" i="1"/>
  <c r="X298" i="1"/>
  <c r="X297" i="1"/>
  <c r="K297" i="1"/>
  <c r="P297" i="1"/>
  <c r="O100" i="1"/>
  <c r="H11" i="1"/>
  <c r="AF265" i="1"/>
  <c r="AE265" i="1"/>
  <c r="G264" i="1"/>
  <c r="F264" i="1"/>
  <c r="G263" i="1"/>
  <c r="F263" i="1"/>
  <c r="G262" i="1"/>
  <c r="F262" i="1"/>
  <c r="G261" i="1"/>
  <c r="F261" i="1"/>
  <c r="G260" i="1"/>
  <c r="F260" i="1"/>
  <c r="G259" i="1"/>
  <c r="F259" i="1"/>
  <c r="G82" i="1"/>
  <c r="F82" i="1"/>
  <c r="G76" i="1"/>
  <c r="F76" i="1"/>
  <c r="G73" i="1"/>
  <c r="F73" i="1"/>
  <c r="G74" i="1"/>
  <c r="F74" i="1"/>
  <c r="G94" i="1"/>
  <c r="F94" i="1"/>
  <c r="G72" i="1"/>
  <c r="F72" i="1"/>
  <c r="G75" i="1"/>
  <c r="F75" i="1"/>
  <c r="G248" i="1"/>
  <c r="F248" i="1"/>
  <c r="G247" i="1"/>
  <c r="F247" i="1"/>
  <c r="G61" i="1"/>
  <c r="F61" i="1"/>
  <c r="G246" i="1"/>
  <c r="F246" i="1"/>
  <c r="G245" i="1"/>
  <c r="F245" i="1"/>
  <c r="G83" i="1"/>
  <c r="F83" i="1"/>
  <c r="G244" i="1"/>
  <c r="F244" i="1"/>
  <c r="G243" i="1"/>
  <c r="F243" i="1"/>
  <c r="G242" i="1"/>
  <c r="F242" i="1"/>
  <c r="G34" i="1"/>
  <c r="F34" i="1"/>
  <c r="G241" i="1"/>
  <c r="F241" i="1"/>
  <c r="G240" i="1"/>
  <c r="F240" i="1"/>
  <c r="G239" i="1"/>
  <c r="F239" i="1"/>
  <c r="G238" i="1"/>
  <c r="F238" i="1"/>
  <c r="G237" i="1"/>
  <c r="F237" i="1"/>
  <c r="X86" i="1" l="1"/>
  <c r="X95" i="1"/>
  <c r="P250" i="1"/>
  <c r="Q250" i="1" s="1"/>
  <c r="K255" i="1"/>
  <c r="P251" i="1"/>
  <c r="Q251" i="1" s="1"/>
  <c r="K257" i="1"/>
  <c r="P257" i="1"/>
  <c r="Q257" i="1" s="1"/>
  <c r="P256" i="1"/>
  <c r="Q256" i="1" s="1"/>
  <c r="K249" i="1"/>
  <c r="K95" i="1"/>
  <c r="Q258" i="1"/>
  <c r="K258" i="1"/>
  <c r="K86" i="1"/>
  <c r="K254" i="1"/>
  <c r="Q254" i="1"/>
  <c r="K253" i="1"/>
  <c r="Q253" i="1"/>
  <c r="P100" i="1"/>
  <c r="Q100" i="1" s="1"/>
  <c r="K100" i="1"/>
  <c r="Q297" i="1"/>
  <c r="P298" i="1"/>
  <c r="Q298" i="1" s="1"/>
  <c r="G206" i="1"/>
  <c r="F206" i="1"/>
  <c r="G200" i="1"/>
  <c r="F200" i="1"/>
  <c r="G147" i="1"/>
  <c r="F147" i="1"/>
  <c r="G111" i="1"/>
  <c r="F111" i="1"/>
  <c r="G116" i="1"/>
  <c r="F116" i="1"/>
  <c r="G110" i="1"/>
  <c r="F110" i="1"/>
  <c r="G236" i="1"/>
  <c r="F236" i="1"/>
  <c r="G174" i="1"/>
  <c r="F174" i="1"/>
  <c r="G108" i="1"/>
  <c r="F108" i="1"/>
  <c r="G188" i="1"/>
  <c r="F188" i="1"/>
  <c r="G104" i="1"/>
  <c r="F104" i="1"/>
  <c r="G99" i="1"/>
  <c r="F99" i="1"/>
  <c r="N264" i="1"/>
  <c r="M264" i="1"/>
  <c r="L264" i="1"/>
  <c r="H264" i="1"/>
  <c r="N263" i="1"/>
  <c r="M263" i="1"/>
  <c r="L263" i="1"/>
  <c r="H263" i="1"/>
  <c r="N262" i="1"/>
  <c r="M262" i="1"/>
  <c r="L262" i="1"/>
  <c r="H262" i="1"/>
  <c r="N261" i="1"/>
  <c r="M261" i="1"/>
  <c r="L261" i="1"/>
  <c r="H261" i="1"/>
  <c r="N260" i="1"/>
  <c r="M260" i="1"/>
  <c r="L260" i="1"/>
  <c r="H260" i="1"/>
  <c r="N259" i="1"/>
  <c r="M259" i="1"/>
  <c r="L259" i="1"/>
  <c r="H259" i="1"/>
  <c r="N82" i="1"/>
  <c r="M82" i="1"/>
  <c r="L82" i="1"/>
  <c r="H82" i="1"/>
  <c r="N76" i="1"/>
  <c r="M76" i="1"/>
  <c r="L76" i="1"/>
  <c r="H76" i="1"/>
  <c r="N73" i="1"/>
  <c r="M73" i="1"/>
  <c r="L73" i="1"/>
  <c r="H73" i="1"/>
  <c r="N74" i="1"/>
  <c r="M74" i="1"/>
  <c r="L74" i="1"/>
  <c r="H74" i="1"/>
  <c r="N94" i="1"/>
  <c r="M94" i="1"/>
  <c r="L94" i="1"/>
  <c r="H94" i="1"/>
  <c r="N72" i="1"/>
  <c r="M72" i="1"/>
  <c r="L72" i="1"/>
  <c r="H72" i="1"/>
  <c r="N75" i="1"/>
  <c r="M75" i="1"/>
  <c r="L75" i="1"/>
  <c r="H75" i="1"/>
  <c r="N206" i="1"/>
  <c r="M206" i="1"/>
  <c r="L206" i="1"/>
  <c r="H206" i="1"/>
  <c r="N200" i="1"/>
  <c r="M200" i="1"/>
  <c r="L200" i="1"/>
  <c r="H200" i="1"/>
  <c r="X147" i="1"/>
  <c r="N147" i="1"/>
  <c r="M147" i="1"/>
  <c r="L147" i="1"/>
  <c r="H147" i="1"/>
  <c r="N111" i="1"/>
  <c r="M111" i="1"/>
  <c r="O111" i="1" s="1"/>
  <c r="L111" i="1"/>
  <c r="H111" i="1"/>
  <c r="N116" i="1"/>
  <c r="M116" i="1"/>
  <c r="L116" i="1"/>
  <c r="H116" i="1"/>
  <c r="N110" i="1"/>
  <c r="M110" i="1"/>
  <c r="L110" i="1"/>
  <c r="H110" i="1"/>
  <c r="N236" i="1"/>
  <c r="M236" i="1"/>
  <c r="L236" i="1"/>
  <c r="H236" i="1"/>
  <c r="N174" i="1"/>
  <c r="M174" i="1"/>
  <c r="L174" i="1"/>
  <c r="H174" i="1"/>
  <c r="N108" i="1"/>
  <c r="M108" i="1"/>
  <c r="L108" i="1"/>
  <c r="H108" i="1"/>
  <c r="N188" i="1"/>
  <c r="M188" i="1"/>
  <c r="L188" i="1"/>
  <c r="H188" i="1"/>
  <c r="N104" i="1"/>
  <c r="M104" i="1"/>
  <c r="L104" i="1"/>
  <c r="H104" i="1"/>
  <c r="N99" i="1"/>
  <c r="M99" i="1"/>
  <c r="L99" i="1"/>
  <c r="H99" i="1"/>
  <c r="L288" i="1"/>
  <c r="K288" i="1"/>
  <c r="L292" i="1"/>
  <c r="K292" i="1"/>
  <c r="L289" i="1"/>
  <c r="K289" i="1"/>
  <c r="L294" i="1"/>
  <c r="K294" i="1"/>
  <c r="H288" i="1"/>
  <c r="H292" i="1"/>
  <c r="H289" i="1"/>
  <c r="H294" i="1"/>
  <c r="H293" i="1"/>
  <c r="O82" i="1" l="1"/>
  <c r="O94" i="1"/>
  <c r="X74" i="1"/>
  <c r="X264" i="1"/>
  <c r="X76" i="1"/>
  <c r="X94" i="1"/>
  <c r="X261" i="1"/>
  <c r="X72" i="1"/>
  <c r="X75" i="1"/>
  <c r="X260" i="1"/>
  <c r="P99" i="1"/>
  <c r="Q99" i="1" s="1"/>
  <c r="O261" i="1"/>
  <c r="O260" i="1"/>
  <c r="O264" i="1"/>
  <c r="O236" i="1"/>
  <c r="O104" i="1"/>
  <c r="X82" i="1"/>
  <c r="X259" i="1"/>
  <c r="X188" i="1"/>
  <c r="X110" i="1"/>
  <c r="X200" i="1"/>
  <c r="X206" i="1"/>
  <c r="X116" i="1"/>
  <c r="X236" i="1"/>
  <c r="X104" i="1"/>
  <c r="X99" i="1"/>
  <c r="X262" i="1"/>
  <c r="X108" i="1"/>
  <c r="X174" i="1"/>
  <c r="O108" i="1"/>
  <c r="O99" i="1"/>
  <c r="O44" i="1"/>
  <c r="O74" i="1"/>
  <c r="O75" i="1"/>
  <c r="O200" i="1"/>
  <c r="O73" i="1"/>
  <c r="O206" i="1"/>
  <c r="O76" i="1"/>
  <c r="O263" i="1"/>
  <c r="O188" i="1"/>
  <c r="O147" i="1"/>
  <c r="X111" i="1"/>
  <c r="O110" i="1"/>
  <c r="O259" i="1"/>
  <c r="O262" i="1"/>
  <c r="O72" i="1"/>
  <c r="O174" i="1"/>
  <c r="O116" i="1"/>
  <c r="X263" i="1"/>
  <c r="K99" i="1"/>
  <c r="P259" i="1" l="1"/>
  <c r="Q259" i="1" s="1"/>
  <c r="P260" i="1"/>
  <c r="Q260" i="1" s="1"/>
  <c r="X73" i="1"/>
  <c r="X44" i="1"/>
  <c r="K44" i="1"/>
  <c r="K82" i="1"/>
  <c r="P104" i="1"/>
  <c r="Q104" i="1" s="1"/>
  <c r="P108" i="1"/>
  <c r="Q108" i="1" s="1"/>
  <c r="P263" i="1"/>
  <c r="Q263" i="1" s="1"/>
  <c r="K263" i="1"/>
  <c r="K259" i="1"/>
  <c r="P111" i="1"/>
  <c r="Q111" i="1" s="1"/>
  <c r="P200" i="1"/>
  <c r="Q200" i="1" s="1"/>
  <c r="K74" i="1"/>
  <c r="K111" i="1"/>
  <c r="K236" i="1"/>
  <c r="P236" i="1"/>
  <c r="Q236" i="1" s="1"/>
  <c r="K72" i="1"/>
  <c r="K200" i="1"/>
  <c r="K94" i="1"/>
  <c r="P110" i="1"/>
  <c r="Q110" i="1" s="1"/>
  <c r="K110" i="1"/>
  <c r="P206" i="1"/>
  <c r="Q206" i="1" s="1"/>
  <c r="K206" i="1"/>
  <c r="P147" i="1"/>
  <c r="Q147" i="1" s="1"/>
  <c r="K147" i="1"/>
  <c r="K116" i="1"/>
  <c r="P116" i="1"/>
  <c r="Q116" i="1" s="1"/>
  <c r="P264" i="1"/>
  <c r="Q264" i="1" s="1"/>
  <c r="K264" i="1"/>
  <c r="K75" i="1"/>
  <c r="P261" i="1"/>
  <c r="Q261" i="1" s="1"/>
  <c r="K261" i="1"/>
  <c r="K76" i="1"/>
  <c r="K73" i="1"/>
  <c r="K262" i="1"/>
  <c r="P262" i="1"/>
  <c r="Q262" i="1" s="1"/>
  <c r="K108" i="1"/>
  <c r="P174" i="1"/>
  <c r="Q174" i="1" s="1"/>
  <c r="K174" i="1"/>
  <c r="K104" i="1"/>
  <c r="K260" i="1"/>
  <c r="P188" i="1"/>
  <c r="Q188" i="1" s="1"/>
  <c r="K188" i="1"/>
  <c r="G235" i="1" l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7" i="1"/>
  <c r="G216" i="1"/>
  <c r="G215" i="1"/>
  <c r="G214" i="1"/>
  <c r="G213" i="1"/>
  <c r="G212" i="1"/>
  <c r="G211" i="1"/>
  <c r="G210" i="1"/>
  <c r="G209" i="1"/>
  <c r="G208" i="1"/>
  <c r="G207" i="1"/>
  <c r="G204" i="1"/>
  <c r="G203" i="1"/>
  <c r="G202" i="1"/>
  <c r="G201" i="1"/>
  <c r="G199" i="1"/>
  <c r="G198" i="1"/>
  <c r="G197" i="1"/>
  <c r="G196" i="1"/>
  <c r="G195" i="1"/>
  <c r="G193" i="1"/>
  <c r="G69" i="1"/>
  <c r="G192" i="1"/>
  <c r="G191" i="1"/>
  <c r="G190" i="1"/>
  <c r="G189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3" i="1"/>
  <c r="G172" i="1"/>
  <c r="G171" i="1"/>
  <c r="G170" i="1"/>
  <c r="G169" i="1"/>
  <c r="G168" i="1"/>
  <c r="G167" i="1"/>
  <c r="G166" i="1"/>
  <c r="G52" i="1"/>
  <c r="G162" i="1"/>
  <c r="G161" i="1"/>
  <c r="G159" i="1"/>
  <c r="G158" i="1"/>
  <c r="G157" i="1"/>
  <c r="G156" i="1"/>
  <c r="G155" i="1"/>
  <c r="G154" i="1"/>
  <c r="G153" i="1"/>
  <c r="G71" i="1"/>
  <c r="G152" i="1"/>
  <c r="G151" i="1"/>
  <c r="G150" i="1"/>
  <c r="G165" i="1"/>
  <c r="G149" i="1"/>
  <c r="G164" i="1"/>
  <c r="G96" i="1"/>
  <c r="G146" i="1"/>
  <c r="G145" i="1"/>
  <c r="G148" i="1"/>
  <c r="G218" i="1"/>
  <c r="G144" i="1"/>
  <c r="G160" i="1"/>
  <c r="G143" i="1"/>
  <c r="G90" i="1"/>
  <c r="G205" i="1"/>
  <c r="G142" i="1"/>
  <c r="G27" i="1"/>
  <c r="G194" i="1"/>
  <c r="G163" i="1"/>
  <c r="G141" i="1"/>
  <c r="G140" i="1"/>
  <c r="G65" i="1"/>
  <c r="G63" i="1"/>
  <c r="G139" i="1"/>
  <c r="G138" i="1"/>
  <c r="G59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57" i="1"/>
  <c r="G93" i="1"/>
  <c r="G118" i="1"/>
  <c r="G117" i="1"/>
  <c r="G78" i="1"/>
  <c r="G58" i="1"/>
  <c r="G114" i="1"/>
  <c r="G113" i="1"/>
  <c r="G112" i="1"/>
  <c r="G81" i="1"/>
  <c r="G62" i="1"/>
  <c r="G109" i="1"/>
  <c r="G107" i="1"/>
  <c r="G54" i="1"/>
  <c r="G115" i="1"/>
  <c r="G106" i="1"/>
  <c r="G97" i="1"/>
  <c r="G105" i="1"/>
  <c r="G103" i="1"/>
  <c r="G102" i="1"/>
  <c r="G98" i="1"/>
  <c r="G101" i="1"/>
  <c r="G60" i="1"/>
  <c r="G77" i="1"/>
  <c r="G92" i="1"/>
  <c r="G91" i="1"/>
  <c r="G23" i="1"/>
  <c r="G68" i="1"/>
  <c r="G17" i="1"/>
  <c r="G89" i="1"/>
  <c r="G66" i="1"/>
  <c r="G55" i="1"/>
  <c r="G88" i="1"/>
  <c r="G87" i="1"/>
  <c r="G79" i="1"/>
  <c r="G85" i="1"/>
  <c r="G84" i="1"/>
  <c r="G38" i="1"/>
  <c r="G80" i="1"/>
  <c r="G70" i="1"/>
  <c r="G50" i="1"/>
  <c r="G67" i="1"/>
  <c r="G26" i="1"/>
  <c r="G47" i="1"/>
  <c r="G64" i="1"/>
  <c r="G51" i="1"/>
  <c r="G45" i="1"/>
  <c r="G39" i="1"/>
  <c r="G37" i="1"/>
  <c r="G31" i="1"/>
  <c r="G56" i="1"/>
  <c r="G30" i="1"/>
  <c r="G36" i="1"/>
  <c r="G53" i="1"/>
  <c r="G43" i="1"/>
  <c r="G40" i="1"/>
  <c r="G15" i="1"/>
  <c r="G49" i="1"/>
  <c r="G48" i="1"/>
  <c r="G16" i="1"/>
  <c r="G42" i="1"/>
  <c r="G46" i="1"/>
  <c r="G41" i="1"/>
  <c r="G35" i="1"/>
  <c r="G32" i="1"/>
  <c r="G33" i="1"/>
  <c r="G20" i="1"/>
  <c r="G24" i="1"/>
  <c r="G25" i="1"/>
  <c r="G29" i="1"/>
  <c r="G19" i="1"/>
  <c r="G28" i="1"/>
  <c r="G18" i="1"/>
  <c r="G22" i="1"/>
  <c r="G10" i="1"/>
  <c r="G21" i="1"/>
  <c r="G14" i="1"/>
  <c r="G12" i="1"/>
  <c r="G13" i="1"/>
  <c r="G11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7" i="1"/>
  <c r="F216" i="1"/>
  <c r="F215" i="1"/>
  <c r="F214" i="1"/>
  <c r="F213" i="1"/>
  <c r="F212" i="1"/>
  <c r="F211" i="1"/>
  <c r="F210" i="1"/>
  <c r="F209" i="1"/>
  <c r="F208" i="1"/>
  <c r="F207" i="1"/>
  <c r="F204" i="1"/>
  <c r="F203" i="1"/>
  <c r="F202" i="1"/>
  <c r="F201" i="1"/>
  <c r="F199" i="1"/>
  <c r="F198" i="1"/>
  <c r="F197" i="1"/>
  <c r="F196" i="1"/>
  <c r="F195" i="1"/>
  <c r="F193" i="1"/>
  <c r="F69" i="1"/>
  <c r="F192" i="1"/>
  <c r="F191" i="1"/>
  <c r="F190" i="1"/>
  <c r="F189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3" i="1"/>
  <c r="F172" i="1"/>
  <c r="F171" i="1"/>
  <c r="F170" i="1"/>
  <c r="F169" i="1"/>
  <c r="F168" i="1"/>
  <c r="F167" i="1"/>
  <c r="F166" i="1"/>
  <c r="F52" i="1"/>
  <c r="F162" i="1"/>
  <c r="F161" i="1"/>
  <c r="F159" i="1"/>
  <c r="F158" i="1"/>
  <c r="F157" i="1"/>
  <c r="F156" i="1"/>
  <c r="F155" i="1"/>
  <c r="F154" i="1"/>
  <c r="F153" i="1"/>
  <c r="F71" i="1"/>
  <c r="F152" i="1"/>
  <c r="F151" i="1"/>
  <c r="F150" i="1"/>
  <c r="F165" i="1"/>
  <c r="F149" i="1"/>
  <c r="F164" i="1"/>
  <c r="F96" i="1"/>
  <c r="F146" i="1"/>
  <c r="F145" i="1"/>
  <c r="F148" i="1"/>
  <c r="F218" i="1"/>
  <c r="F144" i="1"/>
  <c r="F160" i="1"/>
  <c r="F143" i="1"/>
  <c r="F90" i="1"/>
  <c r="F205" i="1"/>
  <c r="F142" i="1"/>
  <c r="F27" i="1"/>
  <c r="F194" i="1"/>
  <c r="F163" i="1"/>
  <c r="F141" i="1"/>
  <c r="F140" i="1"/>
  <c r="F65" i="1"/>
  <c r="F63" i="1"/>
  <c r="F139" i="1"/>
  <c r="F138" i="1"/>
  <c r="F59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57" i="1"/>
  <c r="F93" i="1"/>
  <c r="F118" i="1"/>
  <c r="F117" i="1"/>
  <c r="F78" i="1"/>
  <c r="F58" i="1"/>
  <c r="F114" i="1"/>
  <c r="F113" i="1"/>
  <c r="F112" i="1"/>
  <c r="F81" i="1"/>
  <c r="F62" i="1"/>
  <c r="F109" i="1"/>
  <c r="F107" i="1"/>
  <c r="F54" i="1"/>
  <c r="F115" i="1"/>
  <c r="F106" i="1"/>
  <c r="F97" i="1"/>
  <c r="F105" i="1"/>
  <c r="F103" i="1"/>
  <c r="F102" i="1"/>
  <c r="F98" i="1"/>
  <c r="F101" i="1"/>
  <c r="F60" i="1"/>
  <c r="F77" i="1"/>
  <c r="F92" i="1"/>
  <c r="F91" i="1"/>
  <c r="F23" i="1"/>
  <c r="F68" i="1"/>
  <c r="F17" i="1"/>
  <c r="F89" i="1"/>
  <c r="F66" i="1"/>
  <c r="F55" i="1"/>
  <c r="F88" i="1"/>
  <c r="F87" i="1"/>
  <c r="F79" i="1"/>
  <c r="F85" i="1"/>
  <c r="F84" i="1"/>
  <c r="F38" i="1"/>
  <c r="F80" i="1"/>
  <c r="F70" i="1"/>
  <c r="F50" i="1"/>
  <c r="F67" i="1"/>
  <c r="F26" i="1"/>
  <c r="F47" i="1"/>
  <c r="F64" i="1"/>
  <c r="F51" i="1"/>
  <c r="F45" i="1"/>
  <c r="F39" i="1"/>
  <c r="F37" i="1"/>
  <c r="F31" i="1"/>
  <c r="F56" i="1"/>
  <c r="F30" i="1"/>
  <c r="F36" i="1"/>
  <c r="F53" i="1"/>
  <c r="F43" i="1"/>
  <c r="F40" i="1"/>
  <c r="F15" i="1"/>
  <c r="F49" i="1"/>
  <c r="F48" i="1"/>
  <c r="F16" i="1"/>
  <c r="F42" i="1"/>
  <c r="F46" i="1"/>
  <c r="F41" i="1"/>
  <c r="F35" i="1"/>
  <c r="F32" i="1"/>
  <c r="F33" i="1"/>
  <c r="F20" i="1"/>
  <c r="F24" i="1"/>
  <c r="F25" i="1"/>
  <c r="F29" i="1"/>
  <c r="F19" i="1"/>
  <c r="F28" i="1"/>
  <c r="F18" i="1"/>
  <c r="F22" i="1"/>
  <c r="F10" i="1"/>
  <c r="F21" i="1"/>
  <c r="F14" i="1"/>
  <c r="F12" i="1"/>
  <c r="F13" i="1"/>
  <c r="F11" i="1"/>
  <c r="H282" i="1"/>
  <c r="K282" i="1"/>
  <c r="L282" i="1"/>
  <c r="AM282" i="1"/>
  <c r="AP282" i="1"/>
  <c r="AQ282" i="1"/>
  <c r="AV282" i="1"/>
  <c r="AV283" i="1"/>
  <c r="AQ283" i="1"/>
  <c r="AP283" i="1"/>
  <c r="AM283" i="1"/>
  <c r="H283" i="1"/>
  <c r="K283" i="1"/>
  <c r="L283" i="1"/>
  <c r="N248" i="1"/>
  <c r="M248" i="1"/>
  <c r="N247" i="1"/>
  <c r="M247" i="1"/>
  <c r="N61" i="1"/>
  <c r="M61" i="1"/>
  <c r="N246" i="1"/>
  <c r="M246" i="1"/>
  <c r="N245" i="1"/>
  <c r="M245" i="1"/>
  <c r="N83" i="1"/>
  <c r="M83" i="1"/>
  <c r="N244" i="1"/>
  <c r="M244" i="1"/>
  <c r="N243" i="1"/>
  <c r="M243" i="1"/>
  <c r="N242" i="1"/>
  <c r="M242" i="1"/>
  <c r="N34" i="1"/>
  <c r="M34" i="1"/>
  <c r="N241" i="1"/>
  <c r="M241" i="1"/>
  <c r="N240" i="1"/>
  <c r="M240" i="1"/>
  <c r="N239" i="1"/>
  <c r="M239" i="1"/>
  <c r="N238" i="1"/>
  <c r="M238" i="1"/>
  <c r="N237" i="1"/>
  <c r="M237" i="1"/>
  <c r="N235" i="1"/>
  <c r="M235" i="1"/>
  <c r="N234" i="1"/>
  <c r="M234" i="1"/>
  <c r="N233" i="1"/>
  <c r="M233" i="1"/>
  <c r="N232" i="1"/>
  <c r="M232" i="1"/>
  <c r="N231" i="1"/>
  <c r="M231" i="1"/>
  <c r="N230" i="1"/>
  <c r="M230" i="1"/>
  <c r="N229" i="1"/>
  <c r="M229" i="1"/>
  <c r="N228" i="1"/>
  <c r="M228" i="1"/>
  <c r="N227" i="1"/>
  <c r="M227" i="1"/>
  <c r="N226" i="1"/>
  <c r="M226" i="1"/>
  <c r="N225" i="1"/>
  <c r="M225" i="1"/>
  <c r="N224" i="1"/>
  <c r="M224" i="1"/>
  <c r="N223" i="1"/>
  <c r="M223" i="1"/>
  <c r="N222" i="1"/>
  <c r="M222" i="1"/>
  <c r="N221" i="1"/>
  <c r="M221" i="1"/>
  <c r="N220" i="1"/>
  <c r="M220" i="1"/>
  <c r="N219" i="1"/>
  <c r="M219" i="1"/>
  <c r="N217" i="1"/>
  <c r="M217" i="1"/>
  <c r="N216" i="1"/>
  <c r="M216" i="1"/>
  <c r="N215" i="1"/>
  <c r="M215" i="1"/>
  <c r="N214" i="1"/>
  <c r="M214" i="1"/>
  <c r="N213" i="1"/>
  <c r="M213" i="1"/>
  <c r="N212" i="1"/>
  <c r="M212" i="1"/>
  <c r="N211" i="1"/>
  <c r="M211" i="1"/>
  <c r="N210" i="1"/>
  <c r="M210" i="1"/>
  <c r="N209" i="1"/>
  <c r="M209" i="1"/>
  <c r="N208" i="1"/>
  <c r="M208" i="1"/>
  <c r="N207" i="1"/>
  <c r="M207" i="1"/>
  <c r="N204" i="1"/>
  <c r="M204" i="1"/>
  <c r="N203" i="1"/>
  <c r="M203" i="1"/>
  <c r="N202" i="1"/>
  <c r="M202" i="1"/>
  <c r="N201" i="1"/>
  <c r="M201" i="1"/>
  <c r="N199" i="1"/>
  <c r="M199" i="1"/>
  <c r="N198" i="1"/>
  <c r="M198" i="1"/>
  <c r="N197" i="1"/>
  <c r="M197" i="1"/>
  <c r="N196" i="1"/>
  <c r="M196" i="1"/>
  <c r="N195" i="1"/>
  <c r="M195" i="1"/>
  <c r="N193" i="1"/>
  <c r="M193" i="1"/>
  <c r="N69" i="1"/>
  <c r="M69" i="1"/>
  <c r="N192" i="1"/>
  <c r="M192" i="1"/>
  <c r="N191" i="1"/>
  <c r="M191" i="1"/>
  <c r="N190" i="1"/>
  <c r="M190" i="1"/>
  <c r="N189" i="1"/>
  <c r="M189" i="1"/>
  <c r="N187" i="1"/>
  <c r="M187" i="1"/>
  <c r="N186" i="1"/>
  <c r="M186" i="1"/>
  <c r="N185" i="1"/>
  <c r="M185" i="1"/>
  <c r="N184" i="1"/>
  <c r="M184" i="1"/>
  <c r="N183" i="1"/>
  <c r="M183" i="1"/>
  <c r="N182" i="1"/>
  <c r="M182" i="1"/>
  <c r="N181" i="1"/>
  <c r="M181" i="1"/>
  <c r="N180" i="1"/>
  <c r="M180" i="1"/>
  <c r="N179" i="1"/>
  <c r="M179" i="1"/>
  <c r="N178" i="1"/>
  <c r="M178" i="1"/>
  <c r="N177" i="1"/>
  <c r="M177" i="1"/>
  <c r="N176" i="1"/>
  <c r="M176" i="1"/>
  <c r="N175" i="1"/>
  <c r="M175" i="1"/>
  <c r="N173" i="1"/>
  <c r="M173" i="1"/>
  <c r="N172" i="1"/>
  <c r="M172" i="1"/>
  <c r="N171" i="1"/>
  <c r="M171" i="1"/>
  <c r="N170" i="1"/>
  <c r="M170" i="1"/>
  <c r="N169" i="1"/>
  <c r="M169" i="1"/>
  <c r="N168" i="1"/>
  <c r="M168" i="1"/>
  <c r="N167" i="1"/>
  <c r="M167" i="1"/>
  <c r="N166" i="1"/>
  <c r="M166" i="1"/>
  <c r="N52" i="1"/>
  <c r="M52" i="1"/>
  <c r="N162" i="1"/>
  <c r="M162" i="1"/>
  <c r="N161" i="1"/>
  <c r="M161" i="1"/>
  <c r="N159" i="1"/>
  <c r="M159" i="1"/>
  <c r="N158" i="1"/>
  <c r="M158" i="1"/>
  <c r="N157" i="1"/>
  <c r="M157" i="1"/>
  <c r="N156" i="1"/>
  <c r="M156" i="1"/>
  <c r="N155" i="1"/>
  <c r="M155" i="1"/>
  <c r="N154" i="1"/>
  <c r="M154" i="1"/>
  <c r="N153" i="1"/>
  <c r="M153" i="1"/>
  <c r="N71" i="1"/>
  <c r="M71" i="1"/>
  <c r="N152" i="1"/>
  <c r="M152" i="1"/>
  <c r="N151" i="1"/>
  <c r="M151" i="1"/>
  <c r="N150" i="1"/>
  <c r="M150" i="1"/>
  <c r="N165" i="1"/>
  <c r="M165" i="1"/>
  <c r="N149" i="1"/>
  <c r="M149" i="1"/>
  <c r="N164" i="1"/>
  <c r="M164" i="1"/>
  <c r="N96" i="1"/>
  <c r="M96" i="1"/>
  <c r="N146" i="1"/>
  <c r="M146" i="1"/>
  <c r="N145" i="1"/>
  <c r="M145" i="1"/>
  <c r="N148" i="1"/>
  <c r="M148" i="1"/>
  <c r="N218" i="1"/>
  <c r="M218" i="1"/>
  <c r="N144" i="1"/>
  <c r="M144" i="1"/>
  <c r="N160" i="1"/>
  <c r="M160" i="1"/>
  <c r="N143" i="1"/>
  <c r="M143" i="1"/>
  <c r="N90" i="1"/>
  <c r="M90" i="1"/>
  <c r="N205" i="1"/>
  <c r="M205" i="1"/>
  <c r="N142" i="1"/>
  <c r="M142" i="1"/>
  <c r="N27" i="1"/>
  <c r="M27" i="1"/>
  <c r="N194" i="1"/>
  <c r="M194" i="1"/>
  <c r="N163" i="1"/>
  <c r="M163" i="1"/>
  <c r="N141" i="1"/>
  <c r="M141" i="1"/>
  <c r="N140" i="1"/>
  <c r="M140" i="1"/>
  <c r="N65" i="1"/>
  <c r="M65" i="1"/>
  <c r="N63" i="1"/>
  <c r="M63" i="1"/>
  <c r="N139" i="1"/>
  <c r="M139" i="1"/>
  <c r="N138" i="1"/>
  <c r="M138" i="1"/>
  <c r="N59" i="1"/>
  <c r="M59" i="1"/>
  <c r="N137" i="1"/>
  <c r="M137" i="1"/>
  <c r="N136" i="1"/>
  <c r="M136" i="1"/>
  <c r="N135" i="1"/>
  <c r="M135" i="1"/>
  <c r="N134" i="1"/>
  <c r="M134" i="1"/>
  <c r="N133" i="1"/>
  <c r="M133" i="1"/>
  <c r="N132" i="1"/>
  <c r="M132" i="1"/>
  <c r="N131" i="1"/>
  <c r="M131" i="1"/>
  <c r="N130" i="1"/>
  <c r="M130" i="1"/>
  <c r="N129" i="1"/>
  <c r="M129" i="1"/>
  <c r="N128" i="1"/>
  <c r="M128" i="1"/>
  <c r="N127" i="1"/>
  <c r="M127" i="1"/>
  <c r="N126" i="1"/>
  <c r="M126" i="1"/>
  <c r="N125" i="1"/>
  <c r="M125" i="1"/>
  <c r="N124" i="1"/>
  <c r="M124" i="1"/>
  <c r="N123" i="1"/>
  <c r="M123" i="1"/>
  <c r="N122" i="1"/>
  <c r="M122" i="1"/>
  <c r="N121" i="1"/>
  <c r="M121" i="1"/>
  <c r="N120" i="1"/>
  <c r="M120" i="1"/>
  <c r="N119" i="1"/>
  <c r="M119" i="1"/>
  <c r="N57" i="1"/>
  <c r="M57" i="1"/>
  <c r="N93" i="1"/>
  <c r="M93" i="1"/>
  <c r="N118" i="1"/>
  <c r="M118" i="1"/>
  <c r="N117" i="1"/>
  <c r="M117" i="1"/>
  <c r="N78" i="1"/>
  <c r="M78" i="1"/>
  <c r="N58" i="1"/>
  <c r="M58" i="1"/>
  <c r="N114" i="1"/>
  <c r="M114" i="1"/>
  <c r="N113" i="1"/>
  <c r="M113" i="1"/>
  <c r="N112" i="1"/>
  <c r="M112" i="1"/>
  <c r="N81" i="1"/>
  <c r="M81" i="1"/>
  <c r="N62" i="1"/>
  <c r="M62" i="1"/>
  <c r="N109" i="1"/>
  <c r="M109" i="1"/>
  <c r="N107" i="1"/>
  <c r="M107" i="1"/>
  <c r="N54" i="1"/>
  <c r="M54" i="1"/>
  <c r="N115" i="1"/>
  <c r="M115" i="1"/>
  <c r="N106" i="1"/>
  <c r="M106" i="1"/>
  <c r="N97" i="1"/>
  <c r="M97" i="1"/>
  <c r="N105" i="1"/>
  <c r="M105" i="1"/>
  <c r="N103" i="1"/>
  <c r="M103" i="1"/>
  <c r="N102" i="1"/>
  <c r="M102" i="1"/>
  <c r="N98" i="1"/>
  <c r="M98" i="1"/>
  <c r="N101" i="1"/>
  <c r="M101" i="1"/>
  <c r="N60" i="1"/>
  <c r="M60" i="1"/>
  <c r="N77" i="1"/>
  <c r="M77" i="1"/>
  <c r="N92" i="1"/>
  <c r="M92" i="1"/>
  <c r="N91" i="1"/>
  <c r="M91" i="1"/>
  <c r="N23" i="1"/>
  <c r="M23" i="1"/>
  <c r="N68" i="1"/>
  <c r="M68" i="1"/>
  <c r="N17" i="1"/>
  <c r="M17" i="1"/>
  <c r="N89" i="1"/>
  <c r="M89" i="1"/>
  <c r="N66" i="1"/>
  <c r="M66" i="1"/>
  <c r="N55" i="1"/>
  <c r="M55" i="1"/>
  <c r="N88" i="1"/>
  <c r="M88" i="1"/>
  <c r="N87" i="1"/>
  <c r="M87" i="1"/>
  <c r="N79" i="1"/>
  <c r="M79" i="1"/>
  <c r="N85" i="1"/>
  <c r="M85" i="1"/>
  <c r="N84" i="1"/>
  <c r="M84" i="1"/>
  <c r="N38" i="1"/>
  <c r="M38" i="1"/>
  <c r="N80" i="1"/>
  <c r="M80" i="1"/>
  <c r="N70" i="1"/>
  <c r="M70" i="1"/>
  <c r="N50" i="1"/>
  <c r="M50" i="1"/>
  <c r="N67" i="1"/>
  <c r="M67" i="1"/>
  <c r="N26" i="1"/>
  <c r="M26" i="1"/>
  <c r="N47" i="1"/>
  <c r="M47" i="1"/>
  <c r="N64" i="1"/>
  <c r="M64" i="1"/>
  <c r="N51" i="1"/>
  <c r="M51" i="1"/>
  <c r="N45" i="1"/>
  <c r="M45" i="1"/>
  <c r="N39" i="1"/>
  <c r="M39" i="1"/>
  <c r="N37" i="1"/>
  <c r="M37" i="1"/>
  <c r="N31" i="1"/>
  <c r="M31" i="1"/>
  <c r="N56" i="1"/>
  <c r="M56" i="1"/>
  <c r="N30" i="1"/>
  <c r="M30" i="1"/>
  <c r="N36" i="1"/>
  <c r="M36" i="1"/>
  <c r="N53" i="1"/>
  <c r="M53" i="1"/>
  <c r="N43" i="1"/>
  <c r="M43" i="1"/>
  <c r="N40" i="1"/>
  <c r="M40" i="1"/>
  <c r="N15" i="1"/>
  <c r="M15" i="1"/>
  <c r="N49" i="1"/>
  <c r="M49" i="1"/>
  <c r="N48" i="1"/>
  <c r="M48" i="1"/>
  <c r="N16" i="1"/>
  <c r="M16" i="1"/>
  <c r="N42" i="1"/>
  <c r="M42" i="1"/>
  <c r="N46" i="1"/>
  <c r="M46" i="1"/>
  <c r="N41" i="1"/>
  <c r="M41" i="1"/>
  <c r="N35" i="1"/>
  <c r="M35" i="1"/>
  <c r="N32" i="1"/>
  <c r="M32" i="1"/>
  <c r="N33" i="1"/>
  <c r="M33" i="1"/>
  <c r="N20" i="1"/>
  <c r="M20" i="1"/>
  <c r="N24" i="1"/>
  <c r="M24" i="1"/>
  <c r="N25" i="1"/>
  <c r="M25" i="1"/>
  <c r="N29" i="1"/>
  <c r="M29" i="1"/>
  <c r="N19" i="1"/>
  <c r="M19" i="1"/>
  <c r="N28" i="1"/>
  <c r="M28" i="1"/>
  <c r="N18" i="1"/>
  <c r="M18" i="1"/>
  <c r="N22" i="1"/>
  <c r="M22" i="1"/>
  <c r="N10" i="1"/>
  <c r="M10" i="1"/>
  <c r="N21" i="1"/>
  <c r="M21" i="1"/>
  <c r="N14" i="1"/>
  <c r="M14" i="1"/>
  <c r="N12" i="1"/>
  <c r="M12" i="1"/>
  <c r="N13" i="1"/>
  <c r="M13" i="1"/>
  <c r="L13" i="1"/>
  <c r="L12" i="1"/>
  <c r="L14" i="1"/>
  <c r="L21" i="1"/>
  <c r="L10" i="1"/>
  <c r="L22" i="1"/>
  <c r="L18" i="1"/>
  <c r="L28" i="1"/>
  <c r="L19" i="1"/>
  <c r="L29" i="1"/>
  <c r="L25" i="1"/>
  <c r="L24" i="1"/>
  <c r="L20" i="1"/>
  <c r="L33" i="1"/>
  <c r="L32" i="1"/>
  <c r="L35" i="1"/>
  <c r="L41" i="1"/>
  <c r="L46" i="1"/>
  <c r="L42" i="1"/>
  <c r="L16" i="1"/>
  <c r="L48" i="1"/>
  <c r="L49" i="1"/>
  <c r="L15" i="1"/>
  <c r="L40" i="1"/>
  <c r="L43" i="1"/>
  <c r="L53" i="1"/>
  <c r="L36" i="1"/>
  <c r="L30" i="1"/>
  <c r="L56" i="1"/>
  <c r="L31" i="1"/>
  <c r="L37" i="1"/>
  <c r="L39" i="1"/>
  <c r="L45" i="1"/>
  <c r="L51" i="1"/>
  <c r="L64" i="1"/>
  <c r="L47" i="1"/>
  <c r="L26" i="1"/>
  <c r="L67" i="1"/>
  <c r="L50" i="1"/>
  <c r="L70" i="1"/>
  <c r="L80" i="1"/>
  <c r="L38" i="1"/>
  <c r="L84" i="1"/>
  <c r="L85" i="1"/>
  <c r="L79" i="1"/>
  <c r="L87" i="1"/>
  <c r="L88" i="1"/>
  <c r="L55" i="1"/>
  <c r="L66" i="1"/>
  <c r="L89" i="1"/>
  <c r="L17" i="1"/>
  <c r="L68" i="1"/>
  <c r="L23" i="1"/>
  <c r="L91" i="1"/>
  <c r="L92" i="1"/>
  <c r="L77" i="1"/>
  <c r="L60" i="1"/>
  <c r="L101" i="1"/>
  <c r="L98" i="1"/>
  <c r="L102" i="1"/>
  <c r="L103" i="1"/>
  <c r="L105" i="1"/>
  <c r="L97" i="1"/>
  <c r="L106" i="1"/>
  <c r="L115" i="1"/>
  <c r="L54" i="1"/>
  <c r="L107" i="1"/>
  <c r="L109" i="1"/>
  <c r="L62" i="1"/>
  <c r="L81" i="1"/>
  <c r="L112" i="1"/>
  <c r="L113" i="1"/>
  <c r="L114" i="1"/>
  <c r="L58" i="1"/>
  <c r="L78" i="1"/>
  <c r="L117" i="1"/>
  <c r="L118" i="1"/>
  <c r="L93" i="1"/>
  <c r="L57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59" i="1"/>
  <c r="L138" i="1"/>
  <c r="L139" i="1"/>
  <c r="L63" i="1"/>
  <c r="L65" i="1"/>
  <c r="L140" i="1"/>
  <c r="L141" i="1"/>
  <c r="L163" i="1"/>
  <c r="L194" i="1"/>
  <c r="L27" i="1"/>
  <c r="L142" i="1"/>
  <c r="L205" i="1"/>
  <c r="L90" i="1"/>
  <c r="L143" i="1"/>
  <c r="L160" i="1"/>
  <c r="L144" i="1"/>
  <c r="L218" i="1"/>
  <c r="L148" i="1"/>
  <c r="L145" i="1"/>
  <c r="L146" i="1"/>
  <c r="L96" i="1"/>
  <c r="L164" i="1"/>
  <c r="L149" i="1"/>
  <c r="L165" i="1"/>
  <c r="L150" i="1"/>
  <c r="L151" i="1"/>
  <c r="L152" i="1"/>
  <c r="L71" i="1"/>
  <c r="L153" i="1"/>
  <c r="L154" i="1"/>
  <c r="L155" i="1"/>
  <c r="L156" i="1"/>
  <c r="L157" i="1"/>
  <c r="L158" i="1"/>
  <c r="L159" i="1"/>
  <c r="L161" i="1"/>
  <c r="L162" i="1"/>
  <c r="L52" i="1"/>
  <c r="L166" i="1"/>
  <c r="L167" i="1"/>
  <c r="L168" i="1"/>
  <c r="L169" i="1"/>
  <c r="L170" i="1"/>
  <c r="L171" i="1"/>
  <c r="L172" i="1"/>
  <c r="L173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9" i="1"/>
  <c r="L190" i="1"/>
  <c r="L191" i="1"/>
  <c r="L192" i="1"/>
  <c r="L69" i="1"/>
  <c r="L193" i="1"/>
  <c r="L195" i="1"/>
  <c r="L196" i="1"/>
  <c r="L197" i="1"/>
  <c r="L198" i="1"/>
  <c r="L199" i="1"/>
  <c r="L201" i="1"/>
  <c r="L202" i="1"/>
  <c r="L203" i="1"/>
  <c r="L204" i="1"/>
  <c r="L207" i="1"/>
  <c r="L208" i="1"/>
  <c r="L209" i="1"/>
  <c r="L210" i="1"/>
  <c r="L211" i="1"/>
  <c r="L212" i="1"/>
  <c r="L213" i="1"/>
  <c r="L214" i="1"/>
  <c r="L215" i="1"/>
  <c r="L216" i="1"/>
  <c r="L217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7" i="1"/>
  <c r="L238" i="1"/>
  <c r="L239" i="1"/>
  <c r="L240" i="1"/>
  <c r="L241" i="1"/>
  <c r="L34" i="1"/>
  <c r="L242" i="1"/>
  <c r="L243" i="1"/>
  <c r="L244" i="1"/>
  <c r="L83" i="1"/>
  <c r="L245" i="1"/>
  <c r="L246" i="1"/>
  <c r="L61" i="1"/>
  <c r="L247" i="1"/>
  <c r="L248" i="1"/>
  <c r="N11" i="1"/>
  <c r="M11" i="1"/>
  <c r="AQ293" i="1"/>
  <c r="AP293" i="1"/>
  <c r="AM293" i="1"/>
  <c r="AQ290" i="1"/>
  <c r="AP290" i="1"/>
  <c r="AM290" i="1"/>
  <c r="AQ287" i="1"/>
  <c r="AP287" i="1"/>
  <c r="AM287" i="1"/>
  <c r="AQ281" i="1"/>
  <c r="AP281" i="1"/>
  <c r="AM281" i="1"/>
  <c r="AQ280" i="1"/>
  <c r="AP280" i="1"/>
  <c r="AM280" i="1"/>
  <c r="AQ279" i="1"/>
  <c r="AP279" i="1"/>
  <c r="AM279" i="1"/>
  <c r="AQ276" i="1"/>
  <c r="AP276" i="1"/>
  <c r="AM276" i="1"/>
  <c r="AQ275" i="1"/>
  <c r="AP275" i="1"/>
  <c r="AM275" i="1"/>
  <c r="AQ274" i="1"/>
  <c r="AP274" i="1"/>
  <c r="AM274" i="1"/>
  <c r="O50" i="1" l="1"/>
  <c r="O103" i="1"/>
  <c r="O130" i="1"/>
  <c r="O139" i="1"/>
  <c r="O157" i="1"/>
  <c r="O23" i="1"/>
  <c r="O13" i="1"/>
  <c r="O25" i="1"/>
  <c r="O105" i="1"/>
  <c r="O121" i="1"/>
  <c r="O63" i="1"/>
  <c r="O165" i="1"/>
  <c r="O171" i="1"/>
  <c r="O182" i="1"/>
  <c r="O69" i="1"/>
  <c r="O216" i="1"/>
  <c r="O238" i="1"/>
  <c r="O10" i="1"/>
  <c r="O32" i="1"/>
  <c r="O84" i="1"/>
  <c r="O42" i="1"/>
  <c r="O30" i="1"/>
  <c r="O54" i="1"/>
  <c r="O135" i="1"/>
  <c r="O176" i="1"/>
  <c r="O186" i="1"/>
  <c r="O197" i="1"/>
  <c r="O231" i="1"/>
  <c r="O41" i="1"/>
  <c r="O79" i="1"/>
  <c r="O92" i="1"/>
  <c r="O58" i="1"/>
  <c r="O123" i="1"/>
  <c r="O133" i="1"/>
  <c r="O173" i="1"/>
  <c r="O208" i="1"/>
  <c r="O22" i="1"/>
  <c r="O35" i="1"/>
  <c r="O53" i="1"/>
  <c r="O91" i="1"/>
  <c r="O97" i="1"/>
  <c r="O122" i="1"/>
  <c r="O65" i="1"/>
  <c r="O150" i="1"/>
  <c r="O159" i="1"/>
  <c r="O172" i="1"/>
  <c r="O183" i="1"/>
  <c r="O193" i="1"/>
  <c r="O46" i="1"/>
  <c r="O47" i="1"/>
  <c r="O87" i="1"/>
  <c r="O56" i="1"/>
  <c r="O194" i="1"/>
  <c r="O153" i="1"/>
  <c r="O187" i="1"/>
  <c r="O198" i="1"/>
  <c r="O211" i="1"/>
  <c r="O232" i="1"/>
  <c r="O242" i="1"/>
  <c r="O12" i="1"/>
  <c r="O49" i="1"/>
  <c r="O37" i="1"/>
  <c r="O70" i="1"/>
  <c r="O66" i="1"/>
  <c r="O101" i="1"/>
  <c r="O109" i="1"/>
  <c r="O93" i="1"/>
  <c r="O127" i="1"/>
  <c r="O137" i="1"/>
  <c r="O154" i="1"/>
  <c r="O167" i="1"/>
  <c r="O178" i="1"/>
  <c r="O189" i="1"/>
  <c r="O199" i="1"/>
  <c r="O212" i="1"/>
  <c r="O223" i="1"/>
  <c r="O233" i="1"/>
  <c r="O243" i="1"/>
  <c r="O14" i="1"/>
  <c r="O39" i="1"/>
  <c r="O80" i="1"/>
  <c r="O57" i="1"/>
  <c r="O59" i="1"/>
  <c r="O142" i="1"/>
  <c r="O168" i="1"/>
  <c r="O179" i="1"/>
  <c r="O213" i="1"/>
  <c r="O234" i="1"/>
  <c r="O244" i="1"/>
  <c r="O40" i="1"/>
  <c r="O17" i="1"/>
  <c r="O204" i="1"/>
  <c r="O126" i="1"/>
  <c r="O27" i="1"/>
  <c r="O115" i="1"/>
  <c r="O196" i="1"/>
  <c r="O230" i="1"/>
  <c r="O177" i="1"/>
  <c r="O181" i="1"/>
  <c r="O192" i="1"/>
  <c r="O203" i="1"/>
  <c r="O226" i="1"/>
  <c r="O237" i="1"/>
  <c r="O62" i="1"/>
  <c r="O81" i="1"/>
  <c r="O138" i="1"/>
  <c r="O205" i="1"/>
  <c r="O24" i="1"/>
  <c r="O114" i="1"/>
  <c r="O20" i="1"/>
  <c r="O21" i="1"/>
  <c r="O15" i="1"/>
  <c r="O55" i="1"/>
  <c r="O160" i="1"/>
  <c r="O215" i="1"/>
  <c r="O235" i="1"/>
  <c r="O170" i="1"/>
  <c r="O78" i="1"/>
  <c r="O124" i="1"/>
  <c r="O152" i="1"/>
  <c r="O162" i="1"/>
  <c r="O195" i="1"/>
  <c r="O217" i="1"/>
  <c r="O228" i="1"/>
  <c r="O146" i="1"/>
  <c r="O34" i="1"/>
  <c r="O156" i="1"/>
  <c r="O134" i="1"/>
  <c r="O43" i="1"/>
  <c r="O38" i="1"/>
  <c r="O89" i="1"/>
  <c r="O118" i="1"/>
  <c r="O136" i="1"/>
  <c r="O148" i="1"/>
  <c r="O71" i="1"/>
  <c r="O52" i="1"/>
  <c r="O175" i="1"/>
  <c r="O219" i="1"/>
  <c r="O229" i="1"/>
  <c r="O239" i="1"/>
  <c r="O102" i="1"/>
  <c r="O149" i="1"/>
  <c r="O209" i="1"/>
  <c r="O29" i="1"/>
  <c r="O164" i="1"/>
  <c r="O131" i="1"/>
  <c r="O28" i="1"/>
  <c r="O36" i="1"/>
  <c r="O64" i="1"/>
  <c r="O98" i="1"/>
  <c r="O166" i="1"/>
  <c r="O210" i="1"/>
  <c r="O201" i="1"/>
  <c r="O161" i="1"/>
  <c r="O140" i="1"/>
  <c r="O88" i="1"/>
  <c r="O119" i="1"/>
  <c r="O158" i="1"/>
  <c r="O221" i="1"/>
  <c r="O60" i="1"/>
  <c r="O106" i="1"/>
  <c r="O151" i="1"/>
  <c r="O180" i="1"/>
  <c r="O51" i="1"/>
  <c r="O185" i="1"/>
  <c r="O19" i="1"/>
  <c r="O26" i="1"/>
  <c r="O120" i="1"/>
  <c r="O220" i="1"/>
  <c r="O241" i="1"/>
  <c r="O247" i="1"/>
  <c r="O218" i="1"/>
  <c r="O85" i="1"/>
  <c r="O112" i="1"/>
  <c r="O163" i="1"/>
  <c r="O143" i="1"/>
  <c r="O96" i="1"/>
  <c r="O191" i="1"/>
  <c r="O246" i="1"/>
  <c r="O48" i="1"/>
  <c r="O77" i="1"/>
  <c r="O132" i="1"/>
  <c r="O169" i="1"/>
  <c r="O16" i="1"/>
  <c r="O207" i="1"/>
  <c r="O129" i="1"/>
  <c r="O90" i="1"/>
  <c r="O145" i="1"/>
  <c r="O224" i="1"/>
  <c r="O240" i="1"/>
  <c r="O83" i="1"/>
  <c r="O68" i="1"/>
  <c r="O113" i="1"/>
  <c r="O141" i="1"/>
  <c r="O202" i="1"/>
  <c r="O248" i="1"/>
  <c r="O125" i="1"/>
  <c r="O184" i="1"/>
  <c r="O222" i="1"/>
  <c r="O245" i="1"/>
  <c r="O18" i="1"/>
  <c r="O31" i="1"/>
  <c r="O45" i="1"/>
  <c r="O128" i="1"/>
  <c r="O155" i="1"/>
  <c r="O227" i="1"/>
  <c r="O67" i="1"/>
  <c r="O107" i="1"/>
  <c r="O144" i="1"/>
  <c r="O214" i="1"/>
  <c r="O225" i="1"/>
  <c r="O61" i="1"/>
  <c r="O33" i="1"/>
  <c r="O117" i="1"/>
  <c r="O190" i="1"/>
  <c r="O11" i="1"/>
  <c r="AH265" i="1" l="1"/>
  <c r="AG265" i="1"/>
  <c r="AJ265" i="1"/>
  <c r="AI265" i="1"/>
  <c r="X16" i="1" l="1"/>
  <c r="X54" i="1"/>
  <c r="X164" i="1"/>
  <c r="X212" i="1"/>
  <c r="X122" i="1"/>
  <c r="X168" i="1"/>
  <c r="X234" i="1"/>
  <c r="X140" i="1"/>
  <c r="X214" i="1"/>
  <c r="X150" i="1"/>
  <c r="X215" i="1"/>
  <c r="X125" i="1"/>
  <c r="X171" i="1"/>
  <c r="X238" i="1"/>
  <c r="X163" i="1"/>
  <c r="X193" i="1"/>
  <c r="X71" i="1"/>
  <c r="X195" i="1"/>
  <c r="X81" i="1"/>
  <c r="X153" i="1"/>
  <c r="X196" i="1"/>
  <c r="X112" i="1"/>
  <c r="X154" i="1"/>
  <c r="X197" i="1"/>
  <c r="X113" i="1"/>
  <c r="X155" i="1"/>
  <c r="X198" i="1"/>
  <c r="X114" i="1"/>
  <c r="X131" i="1"/>
  <c r="X156" i="1"/>
  <c r="X178" i="1"/>
  <c r="X199" i="1"/>
  <c r="X223" i="1"/>
  <c r="X243" i="1"/>
  <c r="X28" i="1"/>
  <c r="X101" i="1"/>
  <c r="X58" i="1"/>
  <c r="X132" i="1"/>
  <c r="X157" i="1"/>
  <c r="X179" i="1"/>
  <c r="X201" i="1"/>
  <c r="X224" i="1"/>
  <c r="X244" i="1"/>
  <c r="X121" i="1"/>
  <c r="X167" i="1"/>
  <c r="X233" i="1"/>
  <c r="X65" i="1"/>
  <c r="X190" i="1"/>
  <c r="X109" i="1"/>
  <c r="X165" i="1"/>
  <c r="X191" i="1"/>
  <c r="X124" i="1"/>
  <c r="X170" i="1"/>
  <c r="X237" i="1"/>
  <c r="X151" i="1"/>
  <c r="X216" i="1"/>
  <c r="X126" i="1"/>
  <c r="X172" i="1"/>
  <c r="X239" i="1"/>
  <c r="X194" i="1"/>
  <c r="X219" i="1"/>
  <c r="X128" i="1"/>
  <c r="X175" i="1"/>
  <c r="X241" i="1"/>
  <c r="X142" i="1"/>
  <c r="X221" i="1"/>
  <c r="X130" i="1"/>
  <c r="X177" i="1"/>
  <c r="X242" i="1"/>
  <c r="X78" i="1"/>
  <c r="X143" i="1"/>
  <c r="X180" i="1"/>
  <c r="X225" i="1"/>
  <c r="X117" i="1"/>
  <c r="X134" i="1"/>
  <c r="X160" i="1"/>
  <c r="X181" i="1"/>
  <c r="X203" i="1"/>
  <c r="X226" i="1"/>
  <c r="X245" i="1"/>
  <c r="X105" i="1"/>
  <c r="X63" i="1"/>
  <c r="X189" i="1"/>
  <c r="X107" i="1"/>
  <c r="X149" i="1"/>
  <c r="X213" i="1"/>
  <c r="X123" i="1"/>
  <c r="X169" i="1"/>
  <c r="X235" i="1"/>
  <c r="X192" i="1"/>
  <c r="X141" i="1"/>
  <c r="X69" i="1"/>
  <c r="X62" i="1"/>
  <c r="X152" i="1"/>
  <c r="X217" i="1"/>
  <c r="X127" i="1"/>
  <c r="X173" i="1"/>
  <c r="X240" i="1"/>
  <c r="X27" i="1"/>
  <c r="X220" i="1"/>
  <c r="X129" i="1"/>
  <c r="X176" i="1"/>
  <c r="X34" i="1"/>
  <c r="X205" i="1"/>
  <c r="X222" i="1"/>
  <c r="X98" i="1"/>
  <c r="X133" i="1"/>
  <c r="X202" i="1"/>
  <c r="X83" i="1"/>
  <c r="X102" i="1"/>
  <c r="X103" i="1"/>
  <c r="X118" i="1"/>
  <c r="X135" i="1"/>
  <c r="X144" i="1"/>
  <c r="X158" i="1"/>
  <c r="X182" i="1"/>
  <c r="X204" i="1"/>
  <c r="X227" i="1"/>
  <c r="X246" i="1"/>
  <c r="X136" i="1"/>
  <c r="X159" i="1"/>
  <c r="X228" i="1"/>
  <c r="X161" i="1"/>
  <c r="X145" i="1"/>
  <c r="X185" i="1"/>
  <c r="X209" i="1"/>
  <c r="X247" i="1"/>
  <c r="X119" i="1"/>
  <c r="X146" i="1"/>
  <c r="X186" i="1"/>
  <c r="X210" i="1"/>
  <c r="X231" i="1"/>
  <c r="X248" i="1"/>
  <c r="X93" i="1"/>
  <c r="X218" i="1"/>
  <c r="X183" i="1"/>
  <c r="X207" i="1"/>
  <c r="X97" i="1"/>
  <c r="X137" i="1"/>
  <c r="X148" i="1"/>
  <c r="X184" i="1"/>
  <c r="X208" i="1"/>
  <c r="X229" i="1"/>
  <c r="X61" i="1"/>
  <c r="X106" i="1"/>
  <c r="X59" i="1"/>
  <c r="X162" i="1"/>
  <c r="X230" i="1"/>
  <c r="X115" i="1"/>
  <c r="X138" i="1"/>
  <c r="X120" i="1"/>
  <c r="X139" i="1"/>
  <c r="X96" i="1"/>
  <c r="X166" i="1"/>
  <c r="X187" i="1"/>
  <c r="X211" i="1"/>
  <c r="X232" i="1"/>
  <c r="H68" i="1"/>
  <c r="AL265" i="1"/>
  <c r="R265" i="1" s="1"/>
  <c r="S265" i="1" s="1"/>
  <c r="AK265" i="1"/>
  <c r="H23" i="1"/>
  <c r="W265" i="1" l="1"/>
  <c r="U265" i="1"/>
  <c r="V265" i="1" s="1"/>
  <c r="T265" i="1"/>
  <c r="P101" i="1"/>
  <c r="Q101" i="1" s="1"/>
  <c r="P106" i="1"/>
  <c r="Q106" i="1" s="1"/>
  <c r="P102" i="1"/>
  <c r="Q102" i="1" s="1"/>
  <c r="P98" i="1"/>
  <c r="Q98" i="1" s="1"/>
  <c r="P105" i="1"/>
  <c r="Q105" i="1" s="1"/>
  <c r="P103" i="1"/>
  <c r="Q103" i="1" s="1"/>
  <c r="P97" i="1"/>
  <c r="Q97" i="1" s="1"/>
  <c r="P107" i="1"/>
  <c r="Q107" i="1" s="1"/>
  <c r="X52" i="1"/>
  <c r="X43" i="1"/>
  <c r="X50" i="1"/>
  <c r="X57" i="1"/>
  <c r="X60" i="1"/>
  <c r="X90" i="1"/>
  <c r="X32" i="1"/>
  <c r="X40" i="1"/>
  <c r="X30" i="1"/>
  <c r="X77" i="1"/>
  <c r="X53" i="1"/>
  <c r="P115" i="1"/>
  <c r="Q115" i="1" s="1"/>
  <c r="X12" i="1"/>
  <c r="X41" i="1"/>
  <c r="X18" i="1"/>
  <c r="X19" i="1"/>
  <c r="X38" i="1"/>
  <c r="X24" i="1"/>
  <c r="X42" i="1"/>
  <c r="X51" i="1"/>
  <c r="X87" i="1"/>
  <c r="X46" i="1"/>
  <c r="X85" i="1"/>
  <c r="X48" i="1"/>
  <c r="K81" i="1"/>
  <c r="K54" i="1"/>
  <c r="P157" i="1"/>
  <c r="Q157" i="1" s="1"/>
  <c r="K157" i="1"/>
  <c r="P195" i="1"/>
  <c r="Q195" i="1" s="1"/>
  <c r="K195" i="1"/>
  <c r="K17" i="1"/>
  <c r="P245" i="1"/>
  <c r="Q245" i="1" s="1"/>
  <c r="K245" i="1"/>
  <c r="P203" i="1"/>
  <c r="Q203" i="1" s="1"/>
  <c r="K203" i="1"/>
  <c r="K36" i="1"/>
  <c r="P152" i="1"/>
  <c r="Q152" i="1" s="1"/>
  <c r="K152" i="1"/>
  <c r="K20" i="1"/>
  <c r="P128" i="1"/>
  <c r="Q128" i="1" s="1"/>
  <c r="K128" i="1"/>
  <c r="K68" i="1"/>
  <c r="P135" i="1"/>
  <c r="Q135" i="1" s="1"/>
  <c r="K135" i="1"/>
  <c r="X92" i="1"/>
  <c r="K57" i="1"/>
  <c r="P163" i="1"/>
  <c r="Q163" i="1" s="1"/>
  <c r="K163" i="1"/>
  <c r="P162" i="1"/>
  <c r="Q162" i="1" s="1"/>
  <c r="K162" i="1"/>
  <c r="K93" i="1"/>
  <c r="K21" i="1"/>
  <c r="P182" i="1"/>
  <c r="Q182" i="1" s="1"/>
  <c r="K182" i="1"/>
  <c r="K80" i="1"/>
  <c r="P156" i="1"/>
  <c r="Q156" i="1" s="1"/>
  <c r="K156" i="1"/>
  <c r="K64" i="1"/>
  <c r="K52" i="1"/>
  <c r="K121" i="1"/>
  <c r="P121" i="1"/>
  <c r="Q121" i="1" s="1"/>
  <c r="P130" i="1"/>
  <c r="Q130" i="1" s="1"/>
  <c r="K130" i="1"/>
  <c r="K60" i="1"/>
  <c r="X22" i="1"/>
  <c r="X64" i="1"/>
  <c r="K101" i="1"/>
  <c r="K126" i="1"/>
  <c r="P126" i="1"/>
  <c r="Q126" i="1" s="1"/>
  <c r="K96" i="1"/>
  <c r="K33" i="1"/>
  <c r="K143" i="1"/>
  <c r="P143" i="1"/>
  <c r="Q143" i="1" s="1"/>
  <c r="K183" i="1"/>
  <c r="P183" i="1"/>
  <c r="Q183" i="1" s="1"/>
  <c r="K213" i="1"/>
  <c r="P213" i="1"/>
  <c r="Q213" i="1" s="1"/>
  <c r="K204" i="1"/>
  <c r="P204" i="1"/>
  <c r="Q204" i="1" s="1"/>
  <c r="K24" i="1"/>
  <c r="P235" i="1"/>
  <c r="Q235" i="1" s="1"/>
  <c r="K235" i="1"/>
  <c r="K58" i="1"/>
  <c r="P221" i="1"/>
  <c r="Q221" i="1" s="1"/>
  <c r="K221" i="1"/>
  <c r="P139" i="1"/>
  <c r="Q139" i="1" s="1"/>
  <c r="K139" i="1"/>
  <c r="K61" i="1"/>
  <c r="K103" i="1"/>
  <c r="X70" i="1"/>
  <c r="P240" i="1"/>
  <c r="Q240" i="1" s="1"/>
  <c r="K240" i="1"/>
  <c r="K25" i="1"/>
  <c r="X79" i="1"/>
  <c r="P228" i="1"/>
  <c r="Q228" i="1" s="1"/>
  <c r="K228" i="1"/>
  <c r="P181" i="1"/>
  <c r="Q181" i="1" s="1"/>
  <c r="K181" i="1"/>
  <c r="P197" i="1"/>
  <c r="Q197" i="1" s="1"/>
  <c r="K197" i="1"/>
  <c r="P165" i="1"/>
  <c r="Q165" i="1" s="1"/>
  <c r="K165" i="1"/>
  <c r="K98" i="1"/>
  <c r="P109" i="1"/>
  <c r="Q109" i="1" s="1"/>
  <c r="K109" i="1"/>
  <c r="K42" i="1"/>
  <c r="X67" i="1"/>
  <c r="P215" i="1"/>
  <c r="Q215" i="1" s="1"/>
  <c r="K215" i="1"/>
  <c r="P114" i="1"/>
  <c r="Q114" i="1" s="1"/>
  <c r="K114" i="1"/>
  <c r="P202" i="1"/>
  <c r="Q202" i="1" s="1"/>
  <c r="K202" i="1"/>
  <c r="P146" i="1"/>
  <c r="Q146" i="1" s="1"/>
  <c r="K146" i="1"/>
  <c r="K14" i="1"/>
  <c r="K55" i="1"/>
  <c r="K26" i="1"/>
  <c r="X84" i="1"/>
  <c r="X26" i="1"/>
  <c r="K106" i="1"/>
  <c r="X13" i="1"/>
  <c r="X14" i="1"/>
  <c r="K15" i="1"/>
  <c r="P159" i="1"/>
  <c r="Q159" i="1" s="1"/>
  <c r="K159" i="1"/>
  <c r="P150" i="1"/>
  <c r="Q150" i="1" s="1"/>
  <c r="K150" i="1"/>
  <c r="P134" i="1"/>
  <c r="Q134" i="1" s="1"/>
  <c r="K134" i="1"/>
  <c r="K18" i="1"/>
  <c r="X20" i="1"/>
  <c r="K242" i="1"/>
  <c r="P242" i="1"/>
  <c r="Q242" i="1" s="1"/>
  <c r="P158" i="1"/>
  <c r="Q158" i="1" s="1"/>
  <c r="K158" i="1"/>
  <c r="X56" i="1"/>
  <c r="K161" i="1"/>
  <c r="P161" i="1"/>
  <c r="Q161" i="1" s="1"/>
  <c r="K77" i="1"/>
  <c r="P178" i="1"/>
  <c r="Q178" i="1" s="1"/>
  <c r="K178" i="1"/>
  <c r="K232" i="1"/>
  <c r="P232" i="1"/>
  <c r="Q232" i="1" s="1"/>
  <c r="P120" i="1"/>
  <c r="Q120" i="1" s="1"/>
  <c r="K120" i="1"/>
  <c r="K38" i="1"/>
  <c r="K234" i="1"/>
  <c r="P234" i="1"/>
  <c r="Q234" i="1" s="1"/>
  <c r="K48" i="1"/>
  <c r="K88" i="1"/>
  <c r="K229" i="1"/>
  <c r="P229" i="1"/>
  <c r="Q229" i="1" s="1"/>
  <c r="K40" i="1"/>
  <c r="X39" i="1"/>
  <c r="K211" i="1"/>
  <c r="P211" i="1"/>
  <c r="Q211" i="1" s="1"/>
  <c r="K194" i="1"/>
  <c r="P194" i="1"/>
  <c r="Q194" i="1" s="1"/>
  <c r="K223" i="1"/>
  <c r="P223" i="1"/>
  <c r="Q223" i="1" s="1"/>
  <c r="P112" i="1"/>
  <c r="Q112" i="1" s="1"/>
  <c r="K112" i="1"/>
  <c r="K62" i="1"/>
  <c r="X66" i="1"/>
  <c r="P196" i="1"/>
  <c r="Q196" i="1" s="1"/>
  <c r="K196" i="1"/>
  <c r="X23" i="1"/>
  <c r="K144" i="1"/>
  <c r="P144" i="1"/>
  <c r="Q144" i="1" s="1"/>
  <c r="K46" i="1"/>
  <c r="P198" i="1"/>
  <c r="Q198" i="1" s="1"/>
  <c r="K198" i="1"/>
  <c r="P192" i="1"/>
  <c r="Q192" i="1" s="1"/>
  <c r="K192" i="1"/>
  <c r="X29" i="1"/>
  <c r="K29" i="1"/>
  <c r="K85" i="1"/>
  <c r="K87" i="1"/>
  <c r="K105" i="1"/>
  <c r="P117" i="1"/>
  <c r="Q117" i="1" s="1"/>
  <c r="K117" i="1"/>
  <c r="P129" i="1"/>
  <c r="Q129" i="1" s="1"/>
  <c r="K129" i="1"/>
  <c r="P190" i="1"/>
  <c r="Q190" i="1" s="1"/>
  <c r="K190" i="1"/>
  <c r="P137" i="1"/>
  <c r="Q137" i="1" s="1"/>
  <c r="K137" i="1"/>
  <c r="P226" i="1"/>
  <c r="Q226" i="1" s="1"/>
  <c r="K226" i="1"/>
  <c r="K27" i="1"/>
  <c r="K84" i="1"/>
  <c r="K175" i="1"/>
  <c r="P175" i="1"/>
  <c r="Q175" i="1" s="1"/>
  <c r="K47" i="1"/>
  <c r="P246" i="1"/>
  <c r="Q246" i="1" s="1"/>
  <c r="K246" i="1"/>
  <c r="K49" i="1"/>
  <c r="K13" i="1"/>
  <c r="X89" i="1"/>
  <c r="X49" i="1"/>
  <c r="P131" i="1"/>
  <c r="Q131" i="1" s="1"/>
  <c r="K131" i="1"/>
  <c r="K63" i="1"/>
  <c r="K53" i="1"/>
  <c r="P132" i="1"/>
  <c r="Q132" i="1" s="1"/>
  <c r="K132" i="1"/>
  <c r="K28" i="1"/>
  <c r="P140" i="1"/>
  <c r="Q140" i="1" s="1"/>
  <c r="K140" i="1"/>
  <c r="X55" i="1"/>
  <c r="P164" i="1"/>
  <c r="Q164" i="1" s="1"/>
  <c r="K164" i="1"/>
  <c r="K208" i="1"/>
  <c r="P208" i="1"/>
  <c r="Q208" i="1" s="1"/>
  <c r="K136" i="1"/>
  <c r="P136" i="1"/>
  <c r="Q136" i="1" s="1"/>
  <c r="X17" i="1"/>
  <c r="X45" i="1"/>
  <c r="X35" i="1"/>
  <c r="P207" i="1"/>
  <c r="Q207" i="1" s="1"/>
  <c r="K207" i="1"/>
  <c r="K32" i="1"/>
  <c r="K16" i="1"/>
  <c r="P154" i="1"/>
  <c r="Q154" i="1" s="1"/>
  <c r="K154" i="1"/>
  <c r="P125" i="1"/>
  <c r="Q125" i="1" s="1"/>
  <c r="K125" i="1"/>
  <c r="K237" i="1"/>
  <c r="P237" i="1"/>
  <c r="Q237" i="1" s="1"/>
  <c r="K115" i="1"/>
  <c r="K19" i="1"/>
  <c r="P180" i="1"/>
  <c r="Q180" i="1" s="1"/>
  <c r="K180" i="1"/>
  <c r="P191" i="1"/>
  <c r="Q191" i="1" s="1"/>
  <c r="K191" i="1"/>
  <c r="X21" i="1"/>
  <c r="K145" i="1"/>
  <c r="P145" i="1"/>
  <c r="Q145" i="1" s="1"/>
  <c r="K71" i="1"/>
  <c r="P187" i="1"/>
  <c r="Q187" i="1" s="1"/>
  <c r="K187" i="1"/>
  <c r="P142" i="1"/>
  <c r="Q142" i="1" s="1"/>
  <c r="K142" i="1"/>
  <c r="X10" i="1"/>
  <c r="K10" i="1"/>
  <c r="K217" i="1"/>
  <c r="P217" i="1"/>
  <c r="Q217" i="1" s="1"/>
  <c r="P231" i="1"/>
  <c r="Q231" i="1" s="1"/>
  <c r="K231" i="1"/>
  <c r="K67" i="1"/>
  <c r="P122" i="1"/>
  <c r="Q122" i="1" s="1"/>
  <c r="K122" i="1"/>
  <c r="K70" i="1"/>
  <c r="K79" i="1"/>
  <c r="X37" i="1"/>
  <c r="K37" i="1"/>
  <c r="P247" i="1"/>
  <c r="Q247" i="1" s="1"/>
  <c r="K247" i="1"/>
  <c r="X25" i="1"/>
  <c r="K66" i="1"/>
  <c r="P148" i="1"/>
  <c r="Q148" i="1" s="1"/>
  <c r="K148" i="1"/>
  <c r="P118" i="1"/>
  <c r="Q118" i="1" s="1"/>
  <c r="K118" i="1"/>
  <c r="P171" i="1"/>
  <c r="Q171" i="1" s="1"/>
  <c r="K171" i="1"/>
  <c r="P153" i="1"/>
  <c r="Q153" i="1" s="1"/>
  <c r="K153" i="1"/>
  <c r="K91" i="1"/>
  <c r="P241" i="1"/>
  <c r="Q241" i="1" s="1"/>
  <c r="K241" i="1"/>
  <c r="P151" i="1"/>
  <c r="Q151" i="1" s="1"/>
  <c r="K151" i="1"/>
  <c r="K97" i="1"/>
  <c r="P170" i="1"/>
  <c r="Q170" i="1" s="1"/>
  <c r="K170" i="1"/>
  <c r="P123" i="1"/>
  <c r="Q123" i="1" s="1"/>
  <c r="K123" i="1"/>
  <c r="P119" i="1"/>
  <c r="Q119" i="1" s="1"/>
  <c r="K119" i="1"/>
  <c r="K31" i="1"/>
  <c r="K35" i="1"/>
  <c r="K45" i="1"/>
  <c r="K177" i="1"/>
  <c r="P177" i="1"/>
  <c r="Q177" i="1" s="1"/>
  <c r="P243" i="1"/>
  <c r="Q243" i="1" s="1"/>
  <c r="K243" i="1"/>
  <c r="K41" i="1"/>
  <c r="P141" i="1"/>
  <c r="Q141" i="1" s="1"/>
  <c r="K141" i="1"/>
  <c r="P209" i="1"/>
  <c r="Q209" i="1" s="1"/>
  <c r="K209" i="1"/>
  <c r="K102" i="1"/>
  <c r="K34" i="1"/>
  <c r="K92" i="1"/>
  <c r="X15" i="1"/>
  <c r="X68" i="1"/>
  <c r="P149" i="1"/>
  <c r="Q149" i="1" s="1"/>
  <c r="K149" i="1"/>
  <c r="K50" i="1"/>
  <c r="P179" i="1"/>
  <c r="Q179" i="1" s="1"/>
  <c r="K179" i="1"/>
  <c r="K22" i="1"/>
  <c r="K59" i="1"/>
  <c r="K65" i="1"/>
  <c r="X80" i="1"/>
  <c r="K90" i="1"/>
  <c r="P216" i="1"/>
  <c r="Q216" i="1" s="1"/>
  <c r="K216" i="1"/>
  <c r="K39" i="1"/>
  <c r="P227" i="1"/>
  <c r="Q227" i="1" s="1"/>
  <c r="K227" i="1"/>
  <c r="K124" i="1"/>
  <c r="P124" i="1"/>
  <c r="Q124" i="1" s="1"/>
  <c r="P233" i="1"/>
  <c r="Q233" i="1" s="1"/>
  <c r="K233" i="1"/>
  <c r="K69" i="1"/>
  <c r="K219" i="1"/>
  <c r="P219" i="1"/>
  <c r="Q219" i="1" s="1"/>
  <c r="P218" i="1"/>
  <c r="Q218" i="1" s="1"/>
  <c r="K218" i="1"/>
  <c r="K51" i="1"/>
  <c r="K193" i="1"/>
  <c r="P193" i="1"/>
  <c r="Q193" i="1" s="1"/>
  <c r="P201" i="1"/>
  <c r="Q201" i="1" s="1"/>
  <c r="K201" i="1"/>
  <c r="K155" i="1"/>
  <c r="P155" i="1"/>
  <c r="Q155" i="1" s="1"/>
  <c r="K184" i="1"/>
  <c r="P184" i="1"/>
  <c r="Q184" i="1" s="1"/>
  <c r="P212" i="1"/>
  <c r="Q212" i="1" s="1"/>
  <c r="K212" i="1"/>
  <c r="P210" i="1"/>
  <c r="Q210" i="1" s="1"/>
  <c r="K210" i="1"/>
  <c r="P205" i="1"/>
  <c r="Q205" i="1" s="1"/>
  <c r="K205" i="1"/>
  <c r="K89" i="1"/>
  <c r="K83" i="1"/>
  <c r="P113" i="1"/>
  <c r="Q113" i="1" s="1"/>
  <c r="K113" i="1"/>
  <c r="K30" i="1"/>
  <c r="P172" i="1"/>
  <c r="Q172" i="1" s="1"/>
  <c r="K172" i="1"/>
  <c r="P168" i="1"/>
  <c r="Q168" i="1" s="1"/>
  <c r="K168" i="1"/>
  <c r="X91" i="1"/>
  <c r="X47" i="1"/>
  <c r="X36" i="1"/>
  <c r="P160" i="1"/>
  <c r="Q160" i="1" s="1"/>
  <c r="K160" i="1"/>
  <c r="P238" i="1"/>
  <c r="Q238" i="1" s="1"/>
  <c r="K238" i="1"/>
  <c r="K56" i="1"/>
  <c r="P186" i="1"/>
  <c r="Q186" i="1" s="1"/>
  <c r="K186" i="1"/>
  <c r="X31" i="1"/>
  <c r="K43" i="1"/>
  <c r="P173" i="1"/>
  <c r="Q173" i="1" s="1"/>
  <c r="K173" i="1"/>
  <c r="K78" i="1"/>
  <c r="P176" i="1"/>
  <c r="Q176" i="1" s="1"/>
  <c r="K176" i="1"/>
  <c r="K133" i="1"/>
  <c r="P133" i="1"/>
  <c r="Q133" i="1" s="1"/>
  <c r="K12" i="1"/>
  <c r="P230" i="1"/>
  <c r="Q230" i="1" s="1"/>
  <c r="K230" i="1"/>
  <c r="K189" i="1"/>
  <c r="P189" i="1"/>
  <c r="Q189" i="1" s="1"/>
  <c r="K239" i="1"/>
  <c r="P239" i="1"/>
  <c r="Q239" i="1" s="1"/>
  <c r="P224" i="1"/>
  <c r="Q224" i="1" s="1"/>
  <c r="K224" i="1"/>
  <c r="P225" i="1"/>
  <c r="Q225" i="1" s="1"/>
  <c r="K225" i="1"/>
  <c r="P220" i="1"/>
  <c r="Q220" i="1" s="1"/>
  <c r="K220" i="1"/>
  <c r="X88" i="1"/>
  <c r="X33" i="1"/>
  <c r="K127" i="1"/>
  <c r="P127" i="1"/>
  <c r="Q127" i="1" s="1"/>
  <c r="P214" i="1"/>
  <c r="Q214" i="1" s="1"/>
  <c r="K214" i="1"/>
  <c r="P166" i="1"/>
  <c r="Q166" i="1" s="1"/>
  <c r="K166" i="1"/>
  <c r="K185" i="1"/>
  <c r="P185" i="1"/>
  <c r="Q185" i="1" s="1"/>
  <c r="P248" i="1"/>
  <c r="K248" i="1"/>
  <c r="K23" i="1"/>
  <c r="P167" i="1"/>
  <c r="Q167" i="1" s="1"/>
  <c r="K167" i="1"/>
  <c r="P138" i="1"/>
  <c r="Q138" i="1" s="1"/>
  <c r="K138" i="1"/>
  <c r="P169" i="1"/>
  <c r="Q169" i="1" s="1"/>
  <c r="K169" i="1"/>
  <c r="P199" i="1"/>
  <c r="Q199" i="1" s="1"/>
  <c r="K199" i="1"/>
  <c r="K107" i="1"/>
  <c r="P244" i="1"/>
  <c r="Q244" i="1" s="1"/>
  <c r="K244" i="1"/>
  <c r="P222" i="1"/>
  <c r="Q222" i="1" s="1"/>
  <c r="K222" i="1"/>
  <c r="E47" i="5"/>
  <c r="G47" i="5" s="1"/>
  <c r="D47" i="5"/>
  <c r="K274" i="1"/>
  <c r="H274" i="1"/>
  <c r="L11" i="1"/>
  <c r="L265" i="1"/>
  <c r="H248" i="1"/>
  <c r="H61" i="1"/>
  <c r="H246" i="1"/>
  <c r="H245" i="1"/>
  <c r="H79" i="1"/>
  <c r="H244" i="1"/>
  <c r="H243" i="1"/>
  <c r="H242" i="1"/>
  <c r="H239" i="1"/>
  <c r="H238" i="1"/>
  <c r="H235" i="1"/>
  <c r="H234" i="1"/>
  <c r="H233" i="1"/>
  <c r="H232" i="1"/>
  <c r="H230" i="1"/>
  <c r="H229" i="1"/>
  <c r="H227" i="1"/>
  <c r="H226" i="1"/>
  <c r="H222" i="1"/>
  <c r="H221" i="1"/>
  <c r="H220" i="1"/>
  <c r="H219" i="1"/>
  <c r="H217" i="1"/>
  <c r="H216" i="1"/>
  <c r="H213" i="1"/>
  <c r="H212" i="1"/>
  <c r="H210" i="1"/>
  <c r="H209" i="1"/>
  <c r="H207" i="1"/>
  <c r="H204" i="1"/>
  <c r="H203" i="1"/>
  <c r="H202" i="1"/>
  <c r="H201" i="1"/>
  <c r="H199" i="1"/>
  <c r="H197" i="1"/>
  <c r="H196" i="1"/>
  <c r="H195" i="1"/>
  <c r="H192" i="1"/>
  <c r="H189" i="1"/>
  <c r="H187" i="1"/>
  <c r="H186" i="1"/>
  <c r="H183" i="1"/>
  <c r="H179" i="1"/>
  <c r="H178" i="1"/>
  <c r="H176" i="1"/>
  <c r="H173" i="1"/>
  <c r="H171" i="1"/>
  <c r="H168" i="1"/>
  <c r="H167" i="1"/>
  <c r="H166" i="1"/>
  <c r="H247" i="1"/>
  <c r="H83" i="1"/>
  <c r="H34" i="1"/>
  <c r="H241" i="1"/>
  <c r="H240" i="1"/>
  <c r="H237" i="1"/>
  <c r="H231" i="1"/>
  <c r="H228" i="1"/>
  <c r="H225" i="1"/>
  <c r="H224" i="1"/>
  <c r="H223" i="1"/>
  <c r="H215" i="1"/>
  <c r="H60" i="1"/>
  <c r="H214" i="1"/>
  <c r="H211" i="1"/>
  <c r="H208" i="1"/>
  <c r="H198" i="1"/>
  <c r="H41" i="1"/>
  <c r="H193" i="1"/>
  <c r="H69" i="1"/>
  <c r="H191" i="1"/>
  <c r="H190" i="1"/>
  <c r="H185" i="1"/>
  <c r="H184" i="1"/>
  <c r="H182" i="1"/>
  <c r="H181" i="1"/>
  <c r="H180" i="1"/>
  <c r="H77" i="1"/>
  <c r="H177" i="1"/>
  <c r="H175" i="1"/>
  <c r="H92" i="1"/>
  <c r="H172" i="1"/>
  <c r="H170" i="1"/>
  <c r="H169" i="1"/>
  <c r="H52" i="1"/>
  <c r="H91" i="1"/>
  <c r="H162" i="1"/>
  <c r="H159" i="1"/>
  <c r="H158" i="1"/>
  <c r="H157" i="1"/>
  <c r="H155" i="1"/>
  <c r="H153" i="1"/>
  <c r="H152" i="1"/>
  <c r="H165" i="1"/>
  <c r="H149" i="1"/>
  <c r="H53" i="1"/>
  <c r="H164" i="1"/>
  <c r="H96" i="1"/>
  <c r="H148" i="1"/>
  <c r="H144" i="1"/>
  <c r="H143" i="1"/>
  <c r="H194" i="1"/>
  <c r="H163" i="1"/>
  <c r="H141" i="1"/>
  <c r="H47" i="1"/>
  <c r="H138" i="1"/>
  <c r="H59" i="1"/>
  <c r="H131" i="1"/>
  <c r="H161" i="1"/>
  <c r="H64" i="1"/>
  <c r="H42" i="1"/>
  <c r="H156" i="1"/>
  <c r="H154" i="1"/>
  <c r="H71" i="1"/>
  <c r="H151" i="1"/>
  <c r="H150" i="1"/>
  <c r="H43" i="1"/>
  <c r="H89" i="1"/>
  <c r="H21" i="1"/>
  <c r="H51" i="1"/>
  <c r="H146" i="1"/>
  <c r="H145" i="1"/>
  <c r="H218" i="1"/>
  <c r="H160" i="1"/>
  <c r="H26" i="1"/>
  <c r="H66" i="1"/>
  <c r="H90" i="1"/>
  <c r="H205" i="1"/>
  <c r="H28" i="1"/>
  <c r="H142" i="1"/>
  <c r="H27" i="1"/>
  <c r="H24" i="1"/>
  <c r="H55" i="1"/>
  <c r="H22" i="1"/>
  <c r="H84" i="1"/>
  <c r="H140" i="1"/>
  <c r="H65" i="1"/>
  <c r="H63" i="1"/>
  <c r="H139" i="1"/>
  <c r="H137" i="1"/>
  <c r="H136" i="1"/>
  <c r="H135" i="1"/>
  <c r="H134" i="1"/>
  <c r="H88" i="1"/>
  <c r="H133" i="1"/>
  <c r="H132" i="1"/>
  <c r="H20" i="1"/>
  <c r="H36" i="1"/>
  <c r="H25" i="1"/>
  <c r="H31" i="1"/>
  <c r="H16" i="1"/>
  <c r="H37" i="1"/>
  <c r="H49" i="1"/>
  <c r="H130" i="1"/>
  <c r="H129" i="1"/>
  <c r="H128" i="1"/>
  <c r="H127" i="1"/>
  <c r="H70" i="1"/>
  <c r="H125" i="1"/>
  <c r="H123" i="1"/>
  <c r="H121" i="1"/>
  <c r="H120" i="1"/>
  <c r="H10" i="1"/>
  <c r="H93" i="1"/>
  <c r="H118" i="1"/>
  <c r="H45" i="1"/>
  <c r="H117" i="1"/>
  <c r="H114" i="1"/>
  <c r="H50" i="1"/>
  <c r="H112" i="1"/>
  <c r="H81" i="1"/>
  <c r="H126" i="1"/>
  <c r="H124" i="1"/>
  <c r="H122" i="1"/>
  <c r="H119" i="1"/>
  <c r="H40" i="1"/>
  <c r="H87" i="1"/>
  <c r="H48" i="1"/>
  <c r="H57" i="1"/>
  <c r="H38" i="1"/>
  <c r="H56" i="1"/>
  <c r="H33" i="1"/>
  <c r="H78" i="1"/>
  <c r="H58" i="1"/>
  <c r="H113" i="1"/>
  <c r="H14" i="1"/>
  <c r="H17" i="1"/>
  <c r="H35" i="1"/>
  <c r="H62" i="1"/>
  <c r="H15" i="1"/>
  <c r="H39" i="1"/>
  <c r="H29" i="1"/>
  <c r="H109" i="1"/>
  <c r="H107" i="1"/>
  <c r="H115" i="1"/>
  <c r="H106" i="1"/>
  <c r="H97" i="1"/>
  <c r="H46" i="1"/>
  <c r="H67" i="1"/>
  <c r="H30" i="1"/>
  <c r="H19" i="1"/>
  <c r="H12" i="1"/>
  <c r="H54" i="1"/>
  <c r="H85" i="1"/>
  <c r="H80" i="1"/>
  <c r="H105" i="1"/>
  <c r="H32" i="1"/>
  <c r="H13" i="1"/>
  <c r="H18" i="1"/>
  <c r="H103" i="1"/>
  <c r="H98" i="1"/>
  <c r="H102" i="1"/>
  <c r="H101" i="1"/>
  <c r="H18" i="5"/>
  <c r="H19" i="5" s="1"/>
  <c r="H20" i="5" s="1"/>
  <c r="H21" i="5" s="1"/>
  <c r="H22" i="5" s="1"/>
  <c r="H23" i="5" s="1"/>
  <c r="H24" i="5" s="1"/>
  <c r="H25" i="5" s="1"/>
  <c r="H26" i="5" s="1"/>
  <c r="H27" i="5" s="1"/>
  <c r="H28" i="5" s="1"/>
  <c r="H29" i="5" s="1"/>
  <c r="H30" i="5" s="1"/>
  <c r="H31" i="5" s="1"/>
  <c r="H32" i="5" s="1"/>
  <c r="H33" i="5" s="1"/>
  <c r="H34" i="5" s="1"/>
  <c r="H35" i="5" s="1"/>
  <c r="H36" i="5" s="1"/>
  <c r="H37" i="5" s="1"/>
  <c r="H38" i="5" s="1"/>
  <c r="H39" i="5" s="1"/>
  <c r="H40" i="5" s="1"/>
  <c r="H41" i="5" s="1"/>
  <c r="H42" i="5" s="1"/>
  <c r="H43" i="5" s="1"/>
  <c r="H44" i="5" s="1"/>
  <c r="H45" i="5" s="1"/>
  <c r="H46" i="5" s="1"/>
  <c r="H48" i="5" s="1"/>
  <c r="H49" i="5" s="1"/>
  <c r="H50" i="5" s="1"/>
  <c r="H51" i="5" s="1"/>
  <c r="H52" i="5" s="1"/>
  <c r="H53" i="5" s="1"/>
  <c r="H54" i="5" s="1"/>
  <c r="H55" i="5" s="1"/>
  <c r="H56" i="5" s="1"/>
  <c r="H57" i="5" s="1"/>
  <c r="H58" i="5" s="1"/>
  <c r="H59" i="5" s="1"/>
  <c r="H60" i="5" s="1"/>
  <c r="H61" i="5" s="1"/>
  <c r="H62" i="5" s="1"/>
  <c r="H63" i="5" s="1"/>
  <c r="H64" i="5" s="1"/>
  <c r="H65" i="5" s="1"/>
  <c r="H66" i="5" s="1"/>
  <c r="H67" i="5" s="1"/>
  <c r="H68" i="5" s="1"/>
  <c r="H69" i="5" s="1"/>
  <c r="H70" i="5" s="1"/>
  <c r="H71" i="5" s="1"/>
  <c r="H72" i="5" s="1"/>
  <c r="H73" i="5" s="1"/>
  <c r="H74" i="5" s="1"/>
  <c r="H75" i="5" s="1"/>
  <c r="H76" i="5" s="1"/>
  <c r="H77" i="5" s="1"/>
  <c r="H78" i="5" s="1"/>
  <c r="H79" i="5" s="1"/>
  <c r="H80" i="5" s="1"/>
  <c r="H81" i="5" s="1"/>
  <c r="H82" i="5" s="1"/>
  <c r="H83" i="5" s="1"/>
  <c r="H84" i="5" s="1"/>
  <c r="H85" i="5" s="1"/>
  <c r="H86" i="5" s="1"/>
  <c r="H87" i="5" s="1"/>
  <c r="H88" i="5" s="1"/>
  <c r="H89" i="5" s="1"/>
  <c r="H90" i="5" s="1"/>
  <c r="H91" i="5" s="1"/>
  <c r="H92" i="5" s="1"/>
  <c r="H93" i="5" s="1"/>
  <c r="H94" i="5" s="1"/>
  <c r="H95" i="5" s="1"/>
  <c r="H96" i="5" s="1"/>
  <c r="H97" i="5" s="1"/>
  <c r="H98" i="5" s="1"/>
  <c r="H99" i="5" s="1"/>
  <c r="H100" i="5" s="1"/>
  <c r="H101" i="5" s="1"/>
  <c r="H102" i="5" s="1"/>
  <c r="H103" i="5" s="1"/>
  <c r="H104" i="5" s="1"/>
  <c r="H105" i="5" s="1"/>
  <c r="H106" i="5" s="1"/>
  <c r="H107" i="5" s="1"/>
  <c r="H108" i="5" s="1"/>
  <c r="H109" i="5" s="1"/>
  <c r="H110" i="5" s="1"/>
  <c r="H111" i="5" s="1"/>
  <c r="H112" i="5" s="1"/>
  <c r="H113" i="5" s="1"/>
  <c r="H114" i="5" s="1"/>
  <c r="H115" i="5" s="1"/>
  <c r="H116" i="5" s="1"/>
  <c r="H117" i="5" s="1"/>
  <c r="H118" i="5" s="1"/>
  <c r="H119" i="5" s="1"/>
  <c r="H120" i="5" s="1"/>
  <c r="H121" i="5" s="1"/>
  <c r="H122" i="5" s="1"/>
  <c r="H123" i="5" s="1"/>
  <c r="H124" i="5" s="1"/>
  <c r="H125" i="5" s="1"/>
  <c r="H126" i="5" s="1"/>
  <c r="H127" i="5" s="1"/>
  <c r="H128" i="5" s="1"/>
  <c r="H129" i="5" s="1"/>
  <c r="H130" i="5" s="1"/>
  <c r="H131" i="5" s="1"/>
  <c r="H132" i="5" s="1"/>
  <c r="H133" i="5" s="1"/>
  <c r="H134" i="5" s="1"/>
  <c r="H135" i="5" s="1"/>
  <c r="H136" i="5" s="1"/>
  <c r="H137" i="5" s="1"/>
  <c r="H138" i="5" s="1"/>
  <c r="H139" i="5" s="1"/>
  <c r="H140" i="5" s="1"/>
  <c r="H141" i="5" s="1"/>
  <c r="H142" i="5" s="1"/>
  <c r="H143" i="5" s="1"/>
  <c r="H144" i="5" s="1"/>
  <c r="H145" i="5" s="1"/>
  <c r="H146" i="5" s="1"/>
  <c r="H147" i="5" s="1"/>
  <c r="H148" i="5" s="1"/>
  <c r="H149" i="5" s="1"/>
  <c r="H150" i="5" s="1"/>
  <c r="H151" i="5" s="1"/>
  <c r="H152" i="5" s="1"/>
  <c r="H153" i="5" s="1"/>
  <c r="H154" i="5" s="1"/>
  <c r="H155" i="5" s="1"/>
  <c r="H156" i="5" s="1"/>
  <c r="H157" i="5" s="1"/>
  <c r="H158" i="5" s="1"/>
  <c r="H159" i="5" s="1"/>
  <c r="H160" i="5" s="1"/>
  <c r="H161" i="5" s="1"/>
  <c r="H162" i="5" s="1"/>
  <c r="H163" i="5" s="1"/>
  <c r="H164" i="5" s="1"/>
  <c r="H165" i="5" s="1"/>
  <c r="H166" i="5" s="1"/>
  <c r="H167" i="5" s="1"/>
  <c r="H168" i="5" s="1"/>
  <c r="H169" i="5" s="1"/>
  <c r="H170" i="5" s="1"/>
  <c r="H171" i="5" s="1"/>
  <c r="H172" i="5" s="1"/>
  <c r="H173" i="5" s="1"/>
  <c r="H174" i="5" s="1"/>
  <c r="H175" i="5" s="1"/>
  <c r="H176" i="5" s="1"/>
  <c r="H177" i="5" s="1"/>
  <c r="H178" i="5" s="1"/>
  <c r="H179" i="5" s="1"/>
  <c r="H180" i="5" s="1"/>
  <c r="H181" i="5" s="1"/>
  <c r="H182" i="5" s="1"/>
  <c r="H183" i="5" s="1"/>
  <c r="H184" i="5" s="1"/>
  <c r="H185" i="5" s="1"/>
  <c r="H186" i="5" s="1"/>
  <c r="H187" i="5" s="1"/>
  <c r="H188" i="5" s="1"/>
  <c r="H189" i="5" s="1"/>
  <c r="H190" i="5" s="1"/>
  <c r="H191" i="5" s="1"/>
  <c r="H192" i="5" s="1"/>
  <c r="H193" i="5" s="1"/>
  <c r="H194" i="5" s="1"/>
  <c r="H195" i="5" s="1"/>
  <c r="H196" i="5" s="1"/>
  <c r="H197" i="5" s="1"/>
  <c r="H198" i="5" s="1"/>
  <c r="H199" i="5" s="1"/>
  <c r="H200" i="5" s="1"/>
  <c r="H201" i="5" s="1"/>
  <c r="H202" i="5" s="1"/>
  <c r="H203" i="5" s="1"/>
  <c r="H204" i="5" s="1"/>
  <c r="H205" i="5" s="1"/>
  <c r="H206" i="5" s="1"/>
  <c r="H207" i="5" s="1"/>
  <c r="H208" i="5" s="1"/>
  <c r="H209" i="5" s="1"/>
  <c r="H210" i="5" s="1"/>
  <c r="H211" i="5" s="1"/>
  <c r="H212" i="5" s="1"/>
  <c r="H213" i="5" s="1"/>
  <c r="H214" i="5" s="1"/>
  <c r="H215" i="5" s="1"/>
  <c r="H216" i="5" s="1"/>
  <c r="H217" i="5" s="1"/>
  <c r="H218" i="5" s="1"/>
  <c r="H219" i="5" s="1"/>
  <c r="H220" i="5" s="1"/>
  <c r="H221" i="5" s="1"/>
  <c r="H222" i="5" s="1"/>
  <c r="H223" i="5" s="1"/>
  <c r="H224" i="5" s="1"/>
  <c r="H225" i="5" s="1"/>
  <c r="H226" i="5" s="1"/>
  <c r="H227" i="5" s="1"/>
  <c r="H228" i="5" s="1"/>
  <c r="H229" i="5" s="1"/>
  <c r="H230" i="5" s="1"/>
  <c r="H231" i="5" s="1"/>
  <c r="H232" i="5" s="1"/>
  <c r="H233" i="5" s="1"/>
  <c r="H234" i="5" s="1"/>
  <c r="H235" i="5" s="1"/>
  <c r="H236" i="5" s="1"/>
  <c r="H237" i="5" s="1"/>
  <c r="D16" i="5"/>
  <c r="D12" i="5"/>
  <c r="D6" i="5"/>
  <c r="D15" i="5"/>
  <c r="D8" i="5"/>
  <c r="D14" i="5"/>
  <c r="D13" i="5"/>
  <c r="D5" i="5"/>
  <c r="D11" i="5"/>
  <c r="D10" i="5"/>
  <c r="D9" i="5"/>
  <c r="D7" i="5"/>
  <c r="G146" i="5"/>
  <c r="F146" i="5"/>
  <c r="G182" i="5"/>
  <c r="F182" i="5"/>
  <c r="G121" i="5"/>
  <c r="G120" i="5"/>
  <c r="F120" i="5"/>
  <c r="G172" i="5"/>
  <c r="F172" i="5"/>
  <c r="E237" i="5"/>
  <c r="E83" i="5"/>
  <c r="E24" i="5"/>
  <c r="E82" i="5"/>
  <c r="E81" i="5"/>
  <c r="E150" i="5"/>
  <c r="E80" i="5"/>
  <c r="G80" i="5" s="1"/>
  <c r="E149" i="5"/>
  <c r="E43" i="5"/>
  <c r="E79" i="5"/>
  <c r="E236" i="5"/>
  <c r="E148" i="5"/>
  <c r="E235" i="5"/>
  <c r="E234" i="5"/>
  <c r="E147" i="5"/>
  <c r="E233" i="5"/>
  <c r="G233" i="5" s="1"/>
  <c r="E146" i="5"/>
  <c r="E78" i="5"/>
  <c r="E145" i="5"/>
  <c r="E23" i="5"/>
  <c r="E232" i="5"/>
  <c r="E16" i="5"/>
  <c r="E144" i="5"/>
  <c r="E231" i="5"/>
  <c r="E77" i="5"/>
  <c r="E230" i="5"/>
  <c r="E12" i="5"/>
  <c r="E143" i="5"/>
  <c r="F143" i="5" s="1"/>
  <c r="E76" i="5"/>
  <c r="G76" i="5" s="1"/>
  <c r="E229" i="5"/>
  <c r="E228" i="5"/>
  <c r="E75" i="5"/>
  <c r="E6" i="5"/>
  <c r="E142" i="5"/>
  <c r="E141" i="5"/>
  <c r="E140" i="5"/>
  <c r="E74" i="5"/>
  <c r="E227" i="5"/>
  <c r="E73" i="5"/>
  <c r="E226" i="5"/>
  <c r="E225" i="5"/>
  <c r="E19" i="5"/>
  <c r="E224" i="5"/>
  <c r="E139" i="5"/>
  <c r="E223" i="5"/>
  <c r="E222" i="5"/>
  <c r="E138" i="5"/>
  <c r="G138" i="5" s="1"/>
  <c r="E221" i="5"/>
  <c r="G221" i="5" s="1"/>
  <c r="E220" i="5"/>
  <c r="G220" i="5" s="1"/>
  <c r="E42" i="5"/>
  <c r="E15" i="5"/>
  <c r="E137" i="5"/>
  <c r="E152" i="5"/>
  <c r="E219" i="5"/>
  <c r="E218" i="5"/>
  <c r="E217" i="5"/>
  <c r="E216" i="5"/>
  <c r="E8" i="5"/>
  <c r="E136" i="5"/>
  <c r="E215" i="5"/>
  <c r="E41" i="5"/>
  <c r="E40" i="5"/>
  <c r="E214" i="5"/>
  <c r="E72" i="5"/>
  <c r="E135" i="5"/>
  <c r="E71" i="5"/>
  <c r="E213" i="5"/>
  <c r="E14" i="5"/>
  <c r="E212" i="5"/>
  <c r="E211" i="5"/>
  <c r="E28" i="5"/>
  <c r="E210" i="5"/>
  <c r="E13" i="5"/>
  <c r="E209" i="5"/>
  <c r="G209" i="5" s="1"/>
  <c r="E208" i="5"/>
  <c r="E207" i="5"/>
  <c r="G207" i="5" s="1"/>
  <c r="E206" i="5"/>
  <c r="E205" i="5"/>
  <c r="E204" i="5"/>
  <c r="E203" i="5"/>
  <c r="E202" i="5"/>
  <c r="E201" i="5"/>
  <c r="E134" i="5"/>
  <c r="E70" i="5"/>
  <c r="E200" i="5"/>
  <c r="E5" i="5"/>
  <c r="E133" i="5"/>
  <c r="E199" i="5"/>
  <c r="E198" i="5"/>
  <c r="E132" i="5"/>
  <c r="G132" i="5" s="1"/>
  <c r="E197" i="5"/>
  <c r="E196" i="5"/>
  <c r="E69" i="5"/>
  <c r="E18" i="5"/>
  <c r="G18" i="5" s="1"/>
  <c r="E195" i="5"/>
  <c r="E17" i="5"/>
  <c r="E194" i="5"/>
  <c r="E131" i="5"/>
  <c r="E39" i="5"/>
  <c r="E130" i="5"/>
  <c r="E193" i="5"/>
  <c r="E68" i="5"/>
  <c r="E129" i="5"/>
  <c r="E67" i="5"/>
  <c r="E38" i="5"/>
  <c r="E192" i="5"/>
  <c r="E11" i="5"/>
  <c r="E10" i="5"/>
  <c r="E66" i="5"/>
  <c r="E65" i="5"/>
  <c r="E128" i="5"/>
  <c r="E191" i="5"/>
  <c r="E9" i="5"/>
  <c r="F9" i="5" s="1"/>
  <c r="E37" i="5"/>
  <c r="E190" i="5"/>
  <c r="E7" i="5"/>
  <c r="G7" i="5" s="1"/>
  <c r="E189" i="5"/>
  <c r="E188" i="5"/>
  <c r="E27" i="5"/>
  <c r="E127" i="5"/>
  <c r="E36" i="5"/>
  <c r="E187" i="5"/>
  <c r="E186" i="5"/>
  <c r="E22" i="5"/>
  <c r="E126" i="5"/>
  <c r="E185" i="5"/>
  <c r="E46" i="5"/>
  <c r="E64" i="5"/>
  <c r="E125" i="5"/>
  <c r="E124" i="5"/>
  <c r="E123" i="5"/>
  <c r="E63" i="5"/>
  <c r="E122" i="5"/>
  <c r="G122" i="5" s="1"/>
  <c r="E184" i="5"/>
  <c r="E183" i="5"/>
  <c r="E62" i="5"/>
  <c r="F62" i="5" s="1"/>
  <c r="E182" i="5"/>
  <c r="E121" i="5"/>
  <c r="E120" i="5"/>
  <c r="E26" i="5"/>
  <c r="E119" i="5"/>
  <c r="E181" i="5"/>
  <c r="E61" i="5"/>
  <c r="E21" i="5"/>
  <c r="E60" i="5"/>
  <c r="E180" i="5"/>
  <c r="E118" i="5"/>
  <c r="E117" i="5"/>
  <c r="E179" i="5"/>
  <c r="E59" i="5"/>
  <c r="E116" i="5"/>
  <c r="E178" i="5"/>
  <c r="E115" i="5"/>
  <c r="E58" i="5"/>
  <c r="E20" i="5"/>
  <c r="E57" i="5"/>
  <c r="E114" i="5"/>
  <c r="E35" i="5"/>
  <c r="E177" i="5"/>
  <c r="E176" i="5"/>
  <c r="E56" i="5"/>
  <c r="E113" i="5"/>
  <c r="E34" i="5"/>
  <c r="E33" i="5"/>
  <c r="E112" i="5"/>
  <c r="E89" i="5"/>
  <c r="E175" i="5"/>
  <c r="E55" i="5"/>
  <c r="E111" i="5"/>
  <c r="E174" i="5"/>
  <c r="E173" i="5"/>
  <c r="E172" i="5"/>
  <c r="E110" i="5"/>
  <c r="E32" i="5"/>
  <c r="E88" i="5"/>
  <c r="E171" i="5"/>
  <c r="G171" i="5" s="1"/>
  <c r="E109" i="5"/>
  <c r="G109" i="5" s="1"/>
  <c r="E108" i="5"/>
  <c r="E107" i="5"/>
  <c r="E25" i="5"/>
  <c r="E170" i="5"/>
  <c r="E106" i="5"/>
  <c r="E169" i="5"/>
  <c r="E105" i="5"/>
  <c r="E87" i="5"/>
  <c r="E168" i="5"/>
  <c r="E167" i="5"/>
  <c r="E54" i="5"/>
  <c r="E104" i="5"/>
  <c r="E53" i="5"/>
  <c r="E166" i="5"/>
  <c r="E165" i="5"/>
  <c r="E31" i="5"/>
  <c r="E86" i="5"/>
  <c r="E103" i="5"/>
  <c r="E45" i="5"/>
  <c r="G45" i="5" s="1"/>
  <c r="E164" i="5"/>
  <c r="E102" i="5"/>
  <c r="E163" i="5"/>
  <c r="E101" i="5"/>
  <c r="E100" i="5"/>
  <c r="E162" i="5"/>
  <c r="E161" i="5"/>
  <c r="E30" i="5"/>
  <c r="E160" i="5"/>
  <c r="E99" i="5"/>
  <c r="E98" i="5"/>
  <c r="E85" i="5"/>
  <c r="E159" i="5"/>
  <c r="E52" i="5"/>
  <c r="E44" i="5"/>
  <c r="E158" i="5"/>
  <c r="E97" i="5"/>
  <c r="E51" i="5"/>
  <c r="E96" i="5"/>
  <c r="G96" i="5" s="1"/>
  <c r="E157" i="5"/>
  <c r="E50" i="5"/>
  <c r="E151" i="5"/>
  <c r="E95" i="5"/>
  <c r="E49" i="5"/>
  <c r="E94" i="5"/>
  <c r="E84" i="5"/>
  <c r="E93" i="5"/>
  <c r="G93" i="5" s="1"/>
  <c r="E92" i="5"/>
  <c r="E156" i="5"/>
  <c r="G156" i="5" s="1"/>
  <c r="E91" i="5"/>
  <c r="E155" i="5"/>
  <c r="E90" i="5"/>
  <c r="E29" i="5"/>
  <c r="E48" i="5"/>
  <c r="E154" i="5"/>
  <c r="E153" i="5"/>
  <c r="D85" i="5"/>
  <c r="D237" i="5"/>
  <c r="D83" i="5"/>
  <c r="D24" i="5"/>
  <c r="D82" i="5"/>
  <c r="D81" i="5"/>
  <c r="D150" i="5"/>
  <c r="D80" i="5"/>
  <c r="D149" i="5"/>
  <c r="D43" i="5"/>
  <c r="D79" i="5"/>
  <c r="D236" i="5"/>
  <c r="D148" i="5"/>
  <c r="D235" i="5"/>
  <c r="D234" i="5"/>
  <c r="D147" i="5"/>
  <c r="D233" i="5"/>
  <c r="D146" i="5"/>
  <c r="D78" i="5"/>
  <c r="D145" i="5"/>
  <c r="D23" i="5"/>
  <c r="F23" i="5" s="1"/>
  <c r="D232" i="5"/>
  <c r="D144" i="5"/>
  <c r="D231" i="5"/>
  <c r="D77" i="5"/>
  <c r="D230" i="5"/>
  <c r="D143" i="5"/>
  <c r="D76" i="5"/>
  <c r="D229" i="5"/>
  <c r="D228" i="5"/>
  <c r="D75" i="5"/>
  <c r="D142" i="5"/>
  <c r="D141" i="5"/>
  <c r="D140" i="5"/>
  <c r="D74" i="5"/>
  <c r="G74" i="5" s="1"/>
  <c r="D227" i="5"/>
  <c r="D73" i="5"/>
  <c r="D226" i="5"/>
  <c r="D225" i="5"/>
  <c r="D19" i="5"/>
  <c r="D224" i="5"/>
  <c r="D139" i="5"/>
  <c r="D223" i="5"/>
  <c r="D222" i="5"/>
  <c r="D138" i="5"/>
  <c r="D221" i="5"/>
  <c r="D220" i="5"/>
  <c r="D42" i="5"/>
  <c r="D137" i="5"/>
  <c r="D152" i="5"/>
  <c r="D219" i="5"/>
  <c r="D218" i="5"/>
  <c r="D217" i="5"/>
  <c r="D216" i="5"/>
  <c r="G216" i="5" s="1"/>
  <c r="D136" i="5"/>
  <c r="F136" i="5" s="1"/>
  <c r="D215" i="5"/>
  <c r="F215" i="5" s="1"/>
  <c r="D41" i="5"/>
  <c r="D40" i="5"/>
  <c r="D214" i="5"/>
  <c r="D72" i="5"/>
  <c r="D135" i="5"/>
  <c r="D71" i="5"/>
  <c r="D213" i="5"/>
  <c r="D212" i="5"/>
  <c r="D211" i="5"/>
  <c r="D28" i="5"/>
  <c r="D210" i="5"/>
  <c r="D209" i="5"/>
  <c r="D208" i="5"/>
  <c r="F208" i="5" s="1"/>
  <c r="D207" i="5"/>
  <c r="F207" i="5" s="1"/>
  <c r="D206" i="5"/>
  <c r="F206" i="5" s="1"/>
  <c r="D205" i="5"/>
  <c r="F205" i="5" s="1"/>
  <c r="D204" i="5"/>
  <c r="D203" i="5"/>
  <c r="F203" i="5" s="1"/>
  <c r="D202" i="5"/>
  <c r="F202" i="5" s="1"/>
  <c r="D201" i="5"/>
  <c r="D134" i="5"/>
  <c r="D70" i="5"/>
  <c r="D200" i="5"/>
  <c r="D133" i="5"/>
  <c r="D199" i="5"/>
  <c r="D198" i="5"/>
  <c r="D132" i="5"/>
  <c r="F132" i="5" s="1"/>
  <c r="D197" i="5"/>
  <c r="F197" i="5" s="1"/>
  <c r="D196" i="5"/>
  <c r="D69" i="5"/>
  <c r="F69" i="5" s="1"/>
  <c r="D18" i="5"/>
  <c r="D195" i="5"/>
  <c r="D17" i="5"/>
  <c r="D194" i="5"/>
  <c r="F194" i="5" s="1"/>
  <c r="D131" i="5"/>
  <c r="F131" i="5" s="1"/>
  <c r="D39" i="5"/>
  <c r="D130" i="5"/>
  <c r="D193" i="5"/>
  <c r="F193" i="5" s="1"/>
  <c r="D68" i="5"/>
  <c r="D129" i="5"/>
  <c r="F129" i="5" s="1"/>
  <c r="D67" i="5"/>
  <c r="D38" i="5"/>
  <c r="D192" i="5"/>
  <c r="F192" i="5" s="1"/>
  <c r="D66" i="5"/>
  <c r="D65" i="5"/>
  <c r="F65" i="5" s="1"/>
  <c r="D128" i="5"/>
  <c r="F128" i="5" s="1"/>
  <c r="D191" i="5"/>
  <c r="F191" i="5" s="1"/>
  <c r="D37" i="5"/>
  <c r="D190" i="5"/>
  <c r="D189" i="5"/>
  <c r="D188" i="5"/>
  <c r="F188" i="5" s="1"/>
  <c r="D27" i="5"/>
  <c r="F27" i="5" s="1"/>
  <c r="D127" i="5"/>
  <c r="F127" i="5" s="1"/>
  <c r="D36" i="5"/>
  <c r="D187" i="5"/>
  <c r="D186" i="5"/>
  <c r="D22" i="5"/>
  <c r="D126" i="5"/>
  <c r="F126" i="5" s="1"/>
  <c r="D185" i="5"/>
  <c r="D46" i="5"/>
  <c r="D64" i="5"/>
  <c r="D125" i="5"/>
  <c r="D124" i="5"/>
  <c r="F124" i="5" s="1"/>
  <c r="D123" i="5"/>
  <c r="F123" i="5" s="1"/>
  <c r="D63" i="5"/>
  <c r="G63" i="5" s="1"/>
  <c r="D122" i="5"/>
  <c r="F122" i="5" s="1"/>
  <c r="D184" i="5"/>
  <c r="G184" i="5" s="1"/>
  <c r="D183" i="5"/>
  <c r="D62" i="5"/>
  <c r="D182" i="5"/>
  <c r="D121" i="5"/>
  <c r="D120" i="5"/>
  <c r="D26" i="5"/>
  <c r="F26" i="5" s="1"/>
  <c r="D119" i="5"/>
  <c r="D181" i="5"/>
  <c r="F181" i="5" s="1"/>
  <c r="D61" i="5"/>
  <c r="D21" i="5"/>
  <c r="D60" i="5"/>
  <c r="F60" i="5" s="1"/>
  <c r="D180" i="5"/>
  <c r="D118" i="5"/>
  <c r="G118" i="5" s="1"/>
  <c r="D117" i="5"/>
  <c r="F117" i="5" s="1"/>
  <c r="D179" i="5"/>
  <c r="D59" i="5"/>
  <c r="F59" i="5" s="1"/>
  <c r="D116" i="5"/>
  <c r="F116" i="5" s="1"/>
  <c r="D178" i="5"/>
  <c r="F178" i="5" s="1"/>
  <c r="D115" i="5"/>
  <c r="F115" i="5" s="1"/>
  <c r="D58" i="5"/>
  <c r="G58" i="5" s="1"/>
  <c r="D20" i="5"/>
  <c r="D57" i="5"/>
  <c r="D114" i="5"/>
  <c r="D35" i="5"/>
  <c r="D177" i="5"/>
  <c r="F177" i="5" s="1"/>
  <c r="D176" i="5"/>
  <c r="F176" i="5" s="1"/>
  <c r="D56" i="5"/>
  <c r="D113" i="5"/>
  <c r="D34" i="5"/>
  <c r="D33" i="5"/>
  <c r="D112" i="5"/>
  <c r="F112" i="5" s="1"/>
  <c r="D89" i="5"/>
  <c r="F89" i="5" s="1"/>
  <c r="D175" i="5"/>
  <c r="F175" i="5" s="1"/>
  <c r="D55" i="5"/>
  <c r="D111" i="5"/>
  <c r="D174" i="5"/>
  <c r="F174" i="5" s="1"/>
  <c r="D173" i="5"/>
  <c r="F173" i="5" s="1"/>
  <c r="D172" i="5"/>
  <c r="D110" i="5"/>
  <c r="F110" i="5" s="1"/>
  <c r="D32" i="5"/>
  <c r="G32" i="5" s="1"/>
  <c r="D88" i="5"/>
  <c r="F88" i="5" s="1"/>
  <c r="D171" i="5"/>
  <c r="D109" i="5"/>
  <c r="F109" i="5" s="1"/>
  <c r="D108" i="5"/>
  <c r="F108" i="5" s="1"/>
  <c r="D107" i="5"/>
  <c r="F107" i="5" s="1"/>
  <c r="D25" i="5"/>
  <c r="F25" i="5" s="1"/>
  <c r="D170" i="5"/>
  <c r="D106" i="5"/>
  <c r="F106" i="5" s="1"/>
  <c r="D169" i="5"/>
  <c r="D105" i="5"/>
  <c r="D87" i="5"/>
  <c r="F87" i="5" s="1"/>
  <c r="D168" i="5"/>
  <c r="D167" i="5"/>
  <c r="D54" i="5"/>
  <c r="D104" i="5"/>
  <c r="D53" i="5"/>
  <c r="F53" i="5" s="1"/>
  <c r="D166" i="5"/>
  <c r="F166" i="5" s="1"/>
  <c r="D165" i="5"/>
  <c r="G165" i="5" s="1"/>
  <c r="D31" i="5"/>
  <c r="F31" i="5" s="1"/>
  <c r="D86" i="5"/>
  <c r="G86" i="5" s="1"/>
  <c r="D103" i="5"/>
  <c r="D45" i="5"/>
  <c r="D164" i="5"/>
  <c r="F164" i="5" s="1"/>
  <c r="D102" i="5"/>
  <c r="D163" i="5"/>
  <c r="G163" i="5" s="1"/>
  <c r="D101" i="5"/>
  <c r="F101" i="5" s="1"/>
  <c r="D100" i="5"/>
  <c r="D162" i="5"/>
  <c r="F162" i="5" s="1"/>
  <c r="D161" i="5"/>
  <c r="D30" i="5"/>
  <c r="D160" i="5"/>
  <c r="F160" i="5" s="1"/>
  <c r="D99" i="5"/>
  <c r="F99" i="5" s="1"/>
  <c r="D98" i="5"/>
  <c r="G98" i="5" s="1"/>
  <c r="D159" i="5"/>
  <c r="D52" i="5"/>
  <c r="F52" i="5" s="1"/>
  <c r="D44" i="5"/>
  <c r="F44" i="5" s="1"/>
  <c r="D158" i="5"/>
  <c r="D97" i="5"/>
  <c r="F97" i="5" s="1"/>
  <c r="D51" i="5"/>
  <c r="G51" i="5" s="1"/>
  <c r="D96" i="5"/>
  <c r="F96" i="5" s="1"/>
  <c r="D157" i="5"/>
  <c r="F157" i="5" s="1"/>
  <c r="D50" i="5"/>
  <c r="F50" i="5" s="1"/>
  <c r="D151" i="5"/>
  <c r="F151" i="5" s="1"/>
  <c r="D95" i="5"/>
  <c r="F95" i="5" s="1"/>
  <c r="D49" i="5"/>
  <c r="F49" i="5" s="1"/>
  <c r="D94" i="5"/>
  <c r="D93" i="5"/>
  <c r="D92" i="5"/>
  <c r="D156" i="5"/>
  <c r="D91" i="5"/>
  <c r="D155" i="5"/>
  <c r="D90" i="5"/>
  <c r="D29" i="5"/>
  <c r="D48" i="5"/>
  <c r="D154" i="5"/>
  <c r="D153" i="5"/>
  <c r="D84" i="5"/>
  <c r="Q248" i="1" l="1"/>
  <c r="G66" i="5"/>
  <c r="G147" i="5"/>
  <c r="F199" i="5"/>
  <c r="F234" i="5"/>
  <c r="G213" i="5"/>
  <c r="G140" i="5"/>
  <c r="G235" i="5"/>
  <c r="G192" i="5"/>
  <c r="G222" i="5"/>
  <c r="F63" i="5"/>
  <c r="G130" i="5"/>
  <c r="G217" i="5"/>
  <c r="G141" i="5"/>
  <c r="F148" i="5"/>
  <c r="G38" i="5"/>
  <c r="G223" i="5"/>
  <c r="G39" i="5"/>
  <c r="G218" i="5"/>
  <c r="F142" i="5"/>
  <c r="F236" i="5"/>
  <c r="G70" i="5"/>
  <c r="G72" i="5"/>
  <c r="G139" i="5"/>
  <c r="G231" i="5"/>
  <c r="G82" i="5"/>
  <c r="F47" i="5"/>
  <c r="G183" i="5"/>
  <c r="G62" i="5"/>
  <c r="F219" i="5"/>
  <c r="G79" i="5"/>
  <c r="G152" i="5"/>
  <c r="G40" i="5"/>
  <c r="F137" i="5"/>
  <c r="G225" i="5"/>
  <c r="G206" i="5"/>
  <c r="G97" i="5"/>
  <c r="G125" i="5"/>
  <c r="G212" i="5"/>
  <c r="G85" i="5"/>
  <c r="G133" i="5"/>
  <c r="G214" i="5"/>
  <c r="G24" i="5"/>
  <c r="F228" i="5"/>
  <c r="G84" i="5"/>
  <c r="G19" i="5"/>
  <c r="G83" i="5"/>
  <c r="G17" i="5"/>
  <c r="F229" i="5"/>
  <c r="G232" i="5"/>
  <c r="G195" i="5"/>
  <c r="F209" i="5"/>
  <c r="G23" i="5"/>
  <c r="F210" i="5"/>
  <c r="G114" i="5"/>
  <c r="F189" i="5"/>
  <c r="G69" i="5"/>
  <c r="F28" i="5"/>
  <c r="G108" i="5"/>
  <c r="G78" i="5"/>
  <c r="F51" i="5"/>
  <c r="F103" i="5"/>
  <c r="G37" i="5"/>
  <c r="F154" i="5"/>
  <c r="F48" i="5"/>
  <c r="F233" i="5"/>
  <c r="G198" i="5"/>
  <c r="G117" i="5"/>
  <c r="F75" i="5"/>
  <c r="G224" i="5"/>
  <c r="G208" i="5"/>
  <c r="G237" i="5"/>
  <c r="G226" i="5"/>
  <c r="F18" i="5"/>
  <c r="F145" i="5"/>
  <c r="F45" i="5"/>
  <c r="F171" i="5"/>
  <c r="F57" i="5"/>
  <c r="F196" i="5"/>
  <c r="X11" i="1"/>
  <c r="G126" i="5"/>
  <c r="F92" i="5"/>
  <c r="G134" i="5"/>
  <c r="G41" i="5"/>
  <c r="G205" i="5"/>
  <c r="G227" i="5"/>
  <c r="F183" i="5"/>
  <c r="G229" i="5"/>
  <c r="G190" i="5"/>
  <c r="G103" i="5"/>
  <c r="G88" i="5"/>
  <c r="F20" i="5"/>
  <c r="F37" i="5"/>
  <c r="F222" i="5"/>
  <c r="F184" i="5"/>
  <c r="G159" i="5"/>
  <c r="G90" i="5"/>
  <c r="G175" i="5"/>
  <c r="G89" i="5"/>
  <c r="F214" i="5"/>
  <c r="G107" i="5"/>
  <c r="G73" i="5"/>
  <c r="F84" i="5"/>
  <c r="G178" i="5"/>
  <c r="G112" i="5"/>
  <c r="G67" i="5"/>
  <c r="G27" i="5"/>
  <c r="G115" i="5"/>
  <c r="F29" i="5"/>
  <c r="G55" i="5"/>
  <c r="G203" i="5"/>
  <c r="G95" i="5"/>
  <c r="G177" i="5"/>
  <c r="F195" i="5"/>
  <c r="F76" i="5"/>
  <c r="G99" i="5"/>
  <c r="G180" i="5"/>
  <c r="F130" i="5"/>
  <c r="G92" i="5"/>
  <c r="G33" i="5"/>
  <c r="G143" i="5"/>
  <c r="G169" i="5"/>
  <c r="G129" i="5"/>
  <c r="G106" i="5"/>
  <c r="G181" i="5"/>
  <c r="G201" i="5"/>
  <c r="G94" i="5"/>
  <c r="G170" i="5"/>
  <c r="G119" i="5"/>
  <c r="G202" i="5"/>
  <c r="F163" i="5"/>
  <c r="F220" i="5"/>
  <c r="G49" i="5"/>
  <c r="G176" i="5"/>
  <c r="G136" i="5"/>
  <c r="G204" i="5"/>
  <c r="F102" i="5"/>
  <c r="F121" i="5"/>
  <c r="G188" i="5"/>
  <c r="G8" i="5"/>
  <c r="F90" i="5"/>
  <c r="G219" i="5"/>
  <c r="F212" i="5"/>
  <c r="F24" i="5"/>
  <c r="G50" i="5"/>
  <c r="G164" i="5"/>
  <c r="G194" i="5"/>
  <c r="F198" i="5"/>
  <c r="F152" i="5"/>
  <c r="F147" i="5"/>
  <c r="G157" i="5"/>
  <c r="G57" i="5"/>
  <c r="F86" i="5"/>
  <c r="F232" i="5"/>
  <c r="G199" i="5"/>
  <c r="F165" i="5"/>
  <c r="G13" i="5"/>
  <c r="F226" i="5"/>
  <c r="F225" i="5"/>
  <c r="F10" i="5"/>
  <c r="F118" i="5"/>
  <c r="G168" i="5"/>
  <c r="G22" i="5"/>
  <c r="G161" i="5"/>
  <c r="G61" i="5"/>
  <c r="G113" i="5"/>
  <c r="G68" i="5"/>
  <c r="G215" i="5"/>
  <c r="G100" i="5"/>
  <c r="G56" i="5"/>
  <c r="G193" i="5"/>
  <c r="G101" i="5"/>
  <c r="G127" i="5"/>
  <c r="F221" i="5"/>
  <c r="F39" i="5"/>
  <c r="G234" i="5"/>
  <c r="F237" i="5"/>
  <c r="G31" i="5"/>
  <c r="F235" i="5"/>
  <c r="F6" i="5"/>
  <c r="G104" i="5"/>
  <c r="G179" i="5"/>
  <c r="F125" i="5"/>
  <c r="G29" i="5"/>
  <c r="G185" i="5"/>
  <c r="F85" i="5"/>
  <c r="G34" i="5"/>
  <c r="G186" i="5"/>
  <c r="G162" i="5"/>
  <c r="G187" i="5"/>
  <c r="G16" i="5"/>
  <c r="G36" i="5"/>
  <c r="G25" i="5"/>
  <c r="G26" i="5"/>
  <c r="F216" i="5"/>
  <c r="G151" i="5"/>
  <c r="G35" i="5"/>
  <c r="G131" i="5"/>
  <c r="F227" i="5"/>
  <c r="G189" i="5"/>
  <c r="F114" i="5"/>
  <c r="F66" i="5"/>
  <c r="F159" i="5"/>
  <c r="F55" i="5"/>
  <c r="F134" i="5"/>
  <c r="F41" i="5"/>
  <c r="G65" i="5"/>
  <c r="F190" i="5"/>
  <c r="F74" i="5"/>
  <c r="G10" i="5"/>
  <c r="G12" i="5"/>
  <c r="F8" i="5"/>
  <c r="F15" i="5"/>
  <c r="F7" i="5"/>
  <c r="G6" i="5"/>
  <c r="F13" i="5"/>
  <c r="G9" i="5"/>
  <c r="F12" i="5"/>
  <c r="F11" i="5"/>
  <c r="L274" i="1"/>
  <c r="K11" i="1"/>
  <c r="G11" i="5"/>
  <c r="F33" i="5"/>
  <c r="F104" i="5"/>
  <c r="F158" i="5"/>
  <c r="G158" i="5"/>
  <c r="F91" i="5"/>
  <c r="G91" i="5"/>
  <c r="F168" i="5"/>
  <c r="F113" i="5"/>
  <c r="F138" i="5"/>
  <c r="G153" i="5"/>
  <c r="F153" i="5"/>
  <c r="G160" i="5"/>
  <c r="G87" i="5"/>
  <c r="G60" i="5"/>
  <c r="G5" i="5"/>
  <c r="F5" i="5"/>
  <c r="G71" i="5"/>
  <c r="F71" i="5"/>
  <c r="G230" i="5"/>
  <c r="F230" i="5"/>
  <c r="F150" i="5"/>
  <c r="G150" i="5"/>
  <c r="G42" i="5"/>
  <c r="F42" i="5"/>
  <c r="G30" i="5"/>
  <c r="F30" i="5"/>
  <c r="G200" i="5"/>
  <c r="F200" i="5"/>
  <c r="G54" i="5"/>
  <c r="F54" i="5"/>
  <c r="G167" i="5"/>
  <c r="F167" i="5"/>
  <c r="F14" i="5"/>
  <c r="G14" i="5"/>
  <c r="G149" i="5"/>
  <c r="F149" i="5"/>
  <c r="F180" i="5"/>
  <c r="F185" i="5"/>
  <c r="F98" i="5"/>
  <c r="F22" i="5"/>
  <c r="F224" i="5"/>
  <c r="F179" i="5"/>
  <c r="F111" i="5"/>
  <c r="G111" i="5"/>
  <c r="G211" i="5"/>
  <c r="F211" i="5"/>
  <c r="G105" i="5"/>
  <c r="F105" i="5"/>
  <c r="G21" i="5"/>
  <c r="F21" i="5"/>
  <c r="G135" i="5"/>
  <c r="F135" i="5"/>
  <c r="G77" i="5"/>
  <c r="F77" i="5"/>
  <c r="G81" i="5"/>
  <c r="F81" i="5"/>
  <c r="G64" i="5"/>
  <c r="F64" i="5"/>
  <c r="G43" i="5"/>
  <c r="F43" i="5"/>
  <c r="G46" i="5"/>
  <c r="F46" i="5"/>
  <c r="G144" i="5"/>
  <c r="F144" i="5"/>
  <c r="F223" i="5"/>
  <c r="F133" i="5"/>
  <c r="F213" i="5"/>
  <c r="F80" i="5"/>
  <c r="F38" i="5"/>
  <c r="G155" i="5"/>
  <c r="F155" i="5"/>
  <c r="F156" i="5"/>
  <c r="F161" i="5"/>
  <c r="F169" i="5"/>
  <c r="F34" i="5"/>
  <c r="F61" i="5"/>
  <c r="F187" i="5"/>
  <c r="F79" i="5"/>
  <c r="F186" i="5"/>
  <c r="F67" i="5"/>
  <c r="F70" i="5"/>
  <c r="F72" i="5"/>
  <c r="F139" i="5"/>
  <c r="F231" i="5"/>
  <c r="F82" i="5"/>
  <c r="F93" i="5"/>
  <c r="F100" i="5"/>
  <c r="F170" i="5"/>
  <c r="F56" i="5"/>
  <c r="F119" i="5"/>
  <c r="F36" i="5"/>
  <c r="F68" i="5"/>
  <c r="F201" i="5"/>
  <c r="F40" i="5"/>
  <c r="F19" i="5"/>
  <c r="F16" i="5"/>
  <c r="F83" i="5"/>
  <c r="F217" i="5"/>
  <c r="F73" i="5"/>
  <c r="F94" i="5"/>
  <c r="F32" i="5"/>
  <c r="F35" i="5"/>
  <c r="G110" i="5"/>
  <c r="F218" i="5"/>
  <c r="G154" i="5"/>
  <c r="G166" i="5"/>
  <c r="G116" i="5"/>
  <c r="G191" i="5"/>
  <c r="G210" i="5"/>
  <c r="G52" i="5"/>
  <c r="G174" i="5"/>
  <c r="G124" i="5"/>
  <c r="G197" i="5"/>
  <c r="G15" i="5"/>
  <c r="G236" i="5"/>
  <c r="G102" i="5"/>
  <c r="F140" i="5"/>
  <c r="G145" i="5"/>
  <c r="G20" i="5"/>
  <c r="F17" i="5"/>
  <c r="F204" i="5"/>
  <c r="F141" i="5"/>
  <c r="F78" i="5"/>
  <c r="G44" i="5"/>
  <c r="G173" i="5"/>
  <c r="G123" i="5"/>
  <c r="G196" i="5"/>
  <c r="G137" i="5"/>
  <c r="G75" i="5"/>
  <c r="G148" i="5"/>
  <c r="G48" i="5"/>
  <c r="G53" i="5"/>
  <c r="G59" i="5"/>
  <c r="G128" i="5"/>
  <c r="G28" i="5"/>
  <c r="G228" i="5"/>
  <c r="F58" i="5"/>
  <c r="G142" i="5"/>
  <c r="AI6" i="1" l="1"/>
  <c r="AG6" i="1" s="1"/>
  <c r="AE6" i="1" s="1"/>
  <c r="AC6" i="1" s="1"/>
  <c r="AA6" i="1" s="1"/>
  <c r="Y6" i="1" s="1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1" i="2"/>
  <c r="E40" i="2"/>
  <c r="E39" i="2"/>
  <c r="E38" i="2"/>
  <c r="E37" i="2"/>
  <c r="E36" i="2"/>
  <c r="E35" i="2"/>
  <c r="E34" i="2"/>
  <c r="E33" i="2"/>
  <c r="E32" i="2"/>
  <c r="E19" i="2"/>
  <c r="E18" i="2"/>
  <c r="E5" i="2"/>
  <c r="E4" i="2"/>
  <c r="E3" i="2"/>
  <c r="E2" i="2"/>
  <c r="G76" i="2" l="1"/>
  <c r="G77" i="2" s="1"/>
  <c r="G112" i="2"/>
  <c r="G113" i="2" s="1"/>
  <c r="G38" i="2"/>
  <c r="G39" i="2" s="1"/>
  <c r="D39" i="2" s="1"/>
  <c r="G58" i="2"/>
  <c r="G59" i="2" s="1"/>
  <c r="D59" i="2" s="1"/>
  <c r="G78" i="2"/>
  <c r="G79" i="2" s="1"/>
  <c r="G30" i="2"/>
  <c r="G31" i="2" s="1"/>
  <c r="G96" i="2"/>
  <c r="G97" i="2" s="1"/>
  <c r="G118" i="2"/>
  <c r="G119" i="2" s="1"/>
  <c r="G98" i="2"/>
  <c r="G99" i="2" s="1"/>
  <c r="G26" i="2"/>
  <c r="G27" i="2" s="1"/>
  <c r="G86" i="2"/>
  <c r="G87" i="2" s="1"/>
  <c r="G84" i="2"/>
  <c r="G85" i="2" s="1"/>
  <c r="G128" i="2"/>
  <c r="G129" i="2" s="1"/>
  <c r="G110" i="2"/>
  <c r="G111" i="2" s="1"/>
  <c r="G74" i="2"/>
  <c r="G75" i="2" s="1"/>
  <c r="G94" i="2"/>
  <c r="G95" i="2" s="1"/>
  <c r="G126" i="2"/>
  <c r="G127" i="2" s="1"/>
  <c r="G4" i="2"/>
  <c r="G5" i="2" s="1"/>
  <c r="D5" i="2" s="1"/>
  <c r="G40" i="2"/>
  <c r="G41" i="2" s="1"/>
  <c r="D41" i="2" s="1"/>
  <c r="G60" i="2"/>
  <c r="G61" i="2" s="1"/>
  <c r="D61" i="2" s="1"/>
  <c r="G80" i="2"/>
  <c r="G81" i="2" s="1"/>
  <c r="G100" i="2"/>
  <c r="G101" i="2" s="1"/>
  <c r="G88" i="2"/>
  <c r="G89" i="2" s="1"/>
  <c r="G108" i="2"/>
  <c r="G109" i="2" s="1"/>
  <c r="G18" i="2"/>
  <c r="G19" i="2" s="1"/>
  <c r="D19" i="2" s="1"/>
  <c r="G6" i="2"/>
  <c r="G7" i="2" s="1"/>
  <c r="G82" i="2"/>
  <c r="G83" i="2" s="1"/>
  <c r="G102" i="2"/>
  <c r="G103" i="2" s="1"/>
  <c r="G122" i="2"/>
  <c r="G123" i="2" s="1"/>
  <c r="G10" i="2"/>
  <c r="G11" i="2" s="1"/>
  <c r="G114" i="2"/>
  <c r="G115" i="2" s="1"/>
  <c r="G106" i="2"/>
  <c r="G107" i="2" s="1"/>
  <c r="G20" i="2"/>
  <c r="G21" i="2" s="1"/>
  <c r="G120" i="2"/>
  <c r="G121" i="2" s="1"/>
  <c r="G124" i="2"/>
  <c r="G125" i="2" s="1"/>
  <c r="G104" i="2"/>
  <c r="G105" i="2" s="1"/>
  <c r="G46" i="2"/>
  <c r="G47" i="2" s="1"/>
  <c r="G2" i="2"/>
  <c r="G3" i="2" s="1"/>
  <c r="D3" i="2" s="1"/>
  <c r="G92" i="2"/>
  <c r="G93" i="2" s="1"/>
  <c r="G116" i="2"/>
  <c r="G117" i="2" s="1"/>
  <c r="G90" i="2"/>
  <c r="G91" i="2" s="1"/>
  <c r="G50" i="2"/>
  <c r="G51" i="2" s="1"/>
  <c r="D51" i="2" s="1"/>
  <c r="G70" i="2"/>
  <c r="G71" i="2" s="1"/>
  <c r="D71" i="2" s="1"/>
  <c r="G66" i="2"/>
  <c r="G67" i="2" s="1"/>
  <c r="D67" i="2" s="1"/>
  <c r="G32" i="2"/>
  <c r="G33" i="2" s="1"/>
  <c r="D33" i="2" s="1"/>
  <c r="G42" i="2"/>
  <c r="G43" i="2" s="1"/>
  <c r="G62" i="2"/>
  <c r="G63" i="2" s="1"/>
  <c r="D63" i="2" s="1"/>
  <c r="G22" i="2"/>
  <c r="G23" i="2" s="1"/>
  <c r="G34" i="2"/>
  <c r="G35" i="2" s="1"/>
  <c r="D35" i="2" s="1"/>
  <c r="G56" i="2"/>
  <c r="G57" i="2" s="1"/>
  <c r="D57" i="2" s="1"/>
  <c r="G8" i="2"/>
  <c r="G9" i="2" s="1"/>
  <c r="G28" i="2"/>
  <c r="G29" i="2" s="1"/>
  <c r="G48" i="2"/>
  <c r="G49" i="2" s="1"/>
  <c r="G68" i="2"/>
  <c r="G69" i="2" s="1"/>
  <c r="D69" i="2" s="1"/>
  <c r="G12" i="2"/>
  <c r="G13" i="2" s="1"/>
  <c r="G52" i="2"/>
  <c r="G53" i="2" s="1"/>
  <c r="D53" i="2" s="1"/>
  <c r="G72" i="2"/>
  <c r="G73" i="2" s="1"/>
  <c r="D73" i="2" s="1"/>
  <c r="G14" i="2"/>
  <c r="G15" i="2" s="1"/>
  <c r="G54" i="2"/>
  <c r="G55" i="2" s="1"/>
  <c r="D55" i="2" s="1"/>
  <c r="G24" i="2"/>
  <c r="G25" i="2" s="1"/>
  <c r="G44" i="2"/>
  <c r="G45" i="2" s="1"/>
  <c r="G64" i="2"/>
  <c r="G65" i="2" s="1"/>
  <c r="D65" i="2" s="1"/>
  <c r="G16" i="2"/>
  <c r="G17" i="2" s="1"/>
  <c r="G36" i="2"/>
  <c r="G37" i="2" s="1"/>
  <c r="D37" i="2" s="1"/>
  <c r="C268" i="1"/>
  <c r="C269" i="1" s="1"/>
  <c r="C270" i="1" s="1"/>
  <c r="C271" i="1" s="1"/>
  <c r="Q265" i="1"/>
  <c r="K293" i="1"/>
  <c r="K291" i="1"/>
  <c r="K290" i="1"/>
  <c r="K287" i="1"/>
  <c r="K281" i="1"/>
  <c r="K280" i="1"/>
  <c r="K279" i="1"/>
  <c r="K276" i="1"/>
  <c r="K275" i="1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O122" i="2" s="1"/>
  <c r="I121" i="2"/>
  <c r="O121" i="2" s="1"/>
  <c r="I120" i="2"/>
  <c r="O120" i="2" s="1"/>
  <c r="I119" i="2"/>
  <c r="O119" i="2" s="1"/>
  <c r="I118" i="2"/>
  <c r="O118" i="2" s="1"/>
  <c r="I117" i="2"/>
  <c r="O117" i="2" s="1"/>
  <c r="I116" i="2"/>
  <c r="O116" i="2" s="1"/>
  <c r="I115" i="2"/>
  <c r="O115" i="2" s="1"/>
  <c r="I114" i="2"/>
  <c r="O114" i="2" s="1"/>
  <c r="I113" i="2"/>
  <c r="O113" i="2" s="1"/>
  <c r="I112" i="2"/>
  <c r="O112" i="2" s="1"/>
  <c r="I111" i="2"/>
  <c r="O111" i="2" s="1"/>
  <c r="I110" i="2"/>
  <c r="O110" i="2" s="1"/>
  <c r="I109" i="2"/>
  <c r="O109" i="2" s="1"/>
  <c r="I108" i="2"/>
  <c r="O108" i="2" s="1"/>
  <c r="I107" i="2"/>
  <c r="O107" i="2" s="1"/>
  <c r="I106" i="2"/>
  <c r="O106" i="2" s="1"/>
  <c r="I105" i="2"/>
  <c r="O105" i="2" s="1"/>
  <c r="I104" i="2"/>
  <c r="O104" i="2" s="1"/>
  <c r="I103" i="2"/>
  <c r="O103" i="2" s="1"/>
  <c r="I102" i="2"/>
  <c r="O102" i="2" s="1"/>
  <c r="I101" i="2"/>
  <c r="O101" i="2" s="1"/>
  <c r="I100" i="2"/>
  <c r="O100" i="2" s="1"/>
  <c r="I99" i="2"/>
  <c r="O99" i="2" s="1"/>
  <c r="I98" i="2"/>
  <c r="O98" i="2" s="1"/>
  <c r="I97" i="2"/>
  <c r="O97" i="2" s="1"/>
  <c r="I96" i="2"/>
  <c r="O96" i="2" s="1"/>
  <c r="I95" i="2"/>
  <c r="O95" i="2" s="1"/>
  <c r="I94" i="2"/>
  <c r="O94" i="2" s="1"/>
  <c r="I93" i="2"/>
  <c r="O93" i="2" s="1"/>
  <c r="I92" i="2"/>
  <c r="O92" i="2" s="1"/>
  <c r="I91" i="2"/>
  <c r="O91" i="2" s="1"/>
  <c r="I90" i="2"/>
  <c r="O90" i="2" s="1"/>
  <c r="I89" i="2"/>
  <c r="O89" i="2" s="1"/>
  <c r="I88" i="2"/>
  <c r="O88" i="2" s="1"/>
  <c r="I87" i="2"/>
  <c r="O87" i="2" s="1"/>
  <c r="I86" i="2"/>
  <c r="O86" i="2" s="1"/>
  <c r="I85" i="2"/>
  <c r="O85" i="2" s="1"/>
  <c r="I84" i="2"/>
  <c r="O84" i="2" s="1"/>
  <c r="I83" i="2"/>
  <c r="O83" i="2" s="1"/>
  <c r="I82" i="2"/>
  <c r="O82" i="2" s="1"/>
  <c r="I81" i="2"/>
  <c r="O81" i="2" s="1"/>
  <c r="I80" i="2"/>
  <c r="O80" i="2" s="1"/>
  <c r="I79" i="2"/>
  <c r="O79" i="2" s="1"/>
  <c r="I78" i="2"/>
  <c r="O78" i="2" s="1"/>
  <c r="I77" i="2"/>
  <c r="O77" i="2" s="1"/>
  <c r="I76" i="2"/>
  <c r="O76" i="2" s="1"/>
  <c r="I75" i="2"/>
  <c r="O75" i="2" s="1"/>
  <c r="I74" i="2"/>
  <c r="O74" i="2" s="1"/>
  <c r="I73" i="2"/>
  <c r="O73" i="2" s="1"/>
  <c r="I72" i="2"/>
  <c r="O72" i="2" s="1"/>
  <c r="I71" i="2"/>
  <c r="O71" i="2" s="1"/>
  <c r="I70" i="2"/>
  <c r="O70" i="2" s="1"/>
  <c r="I69" i="2"/>
  <c r="O69" i="2" s="1"/>
  <c r="I68" i="2"/>
  <c r="O68" i="2" s="1"/>
  <c r="I67" i="2"/>
  <c r="O67" i="2" s="1"/>
  <c r="I66" i="2"/>
  <c r="O66" i="2" s="1"/>
  <c r="I65" i="2"/>
  <c r="O65" i="2" s="1"/>
  <c r="I64" i="2"/>
  <c r="O64" i="2" s="1"/>
  <c r="I63" i="2"/>
  <c r="O63" i="2" s="1"/>
  <c r="I62" i="2"/>
  <c r="O62" i="2" s="1"/>
  <c r="I61" i="2"/>
  <c r="O61" i="2" s="1"/>
  <c r="I60" i="2"/>
  <c r="O60" i="2" s="1"/>
  <c r="I59" i="2"/>
  <c r="O59" i="2" s="1"/>
  <c r="I58" i="2"/>
  <c r="O58" i="2" s="1"/>
  <c r="I57" i="2"/>
  <c r="O57" i="2" s="1"/>
  <c r="I56" i="2"/>
  <c r="O56" i="2" s="1"/>
  <c r="I55" i="2"/>
  <c r="O55" i="2" s="1"/>
  <c r="I54" i="2"/>
  <c r="O54" i="2" s="1"/>
  <c r="I53" i="2"/>
  <c r="O53" i="2" s="1"/>
  <c r="I52" i="2"/>
  <c r="O52" i="2" s="1"/>
  <c r="I51" i="2"/>
  <c r="O51" i="2" s="1"/>
  <c r="I50" i="2"/>
  <c r="O50" i="2" s="1"/>
  <c r="I49" i="2"/>
  <c r="O49" i="2" s="1"/>
  <c r="I48" i="2"/>
  <c r="O48" i="2" s="1"/>
  <c r="I47" i="2"/>
  <c r="O47" i="2" s="1"/>
  <c r="I46" i="2"/>
  <c r="O46" i="2" s="1"/>
  <c r="I45" i="2"/>
  <c r="O45" i="2" s="1"/>
  <c r="I44" i="2"/>
  <c r="O44" i="2" s="1"/>
  <c r="I43" i="2"/>
  <c r="O43" i="2" s="1"/>
  <c r="I42" i="2"/>
  <c r="O42" i="2" s="1"/>
  <c r="I41" i="2"/>
  <c r="O41" i="2" s="1"/>
  <c r="I40" i="2"/>
  <c r="O40" i="2" s="1"/>
  <c r="I39" i="2"/>
  <c r="O39" i="2" s="1"/>
  <c r="I38" i="2"/>
  <c r="O38" i="2" s="1"/>
  <c r="I37" i="2"/>
  <c r="O37" i="2" s="1"/>
  <c r="I36" i="2"/>
  <c r="O36" i="2" s="1"/>
  <c r="I35" i="2"/>
  <c r="O35" i="2" s="1"/>
  <c r="I34" i="2"/>
  <c r="O34" i="2" s="1"/>
  <c r="I33" i="2"/>
  <c r="O33" i="2" s="1"/>
  <c r="I32" i="2"/>
  <c r="O32" i="2" s="1"/>
  <c r="I31" i="2"/>
  <c r="O31" i="2" s="1"/>
  <c r="I30" i="2"/>
  <c r="O30" i="2" s="1"/>
  <c r="I29" i="2"/>
  <c r="O29" i="2" s="1"/>
  <c r="I28" i="2"/>
  <c r="O28" i="2" s="1"/>
  <c r="I27" i="2"/>
  <c r="O27" i="2" s="1"/>
  <c r="I26" i="2"/>
  <c r="O26" i="2" s="1"/>
  <c r="I25" i="2"/>
  <c r="O25" i="2" s="1"/>
  <c r="I24" i="2"/>
  <c r="O24" i="2" s="1"/>
  <c r="I23" i="2"/>
  <c r="O23" i="2" s="1"/>
  <c r="I22" i="2"/>
  <c r="O22" i="2" s="1"/>
  <c r="I21" i="2"/>
  <c r="O21" i="2" s="1"/>
  <c r="I20" i="2"/>
  <c r="O20" i="2" s="1"/>
  <c r="I19" i="2"/>
  <c r="O19" i="2" s="1"/>
  <c r="I18" i="2"/>
  <c r="O18" i="2" s="1"/>
  <c r="I17" i="2"/>
  <c r="O17" i="2" s="1"/>
  <c r="I16" i="2"/>
  <c r="O16" i="2" s="1"/>
  <c r="I15" i="2"/>
  <c r="O15" i="2" s="1"/>
  <c r="I14" i="2"/>
  <c r="O14" i="2" s="1"/>
  <c r="I13" i="2"/>
  <c r="O13" i="2" s="1"/>
  <c r="I12" i="2"/>
  <c r="O12" i="2" s="1"/>
  <c r="I11" i="2"/>
  <c r="O11" i="2" s="1"/>
  <c r="I10" i="2"/>
  <c r="O10" i="2" s="1"/>
  <c r="I9" i="2"/>
  <c r="O9" i="2" s="1"/>
  <c r="I8" i="2"/>
  <c r="O8" i="2" s="1"/>
  <c r="I7" i="2"/>
  <c r="O7" i="2" s="1"/>
  <c r="I6" i="2"/>
  <c r="O6" i="2" s="1"/>
  <c r="I5" i="2"/>
  <c r="O5" i="2" s="1"/>
  <c r="I4" i="2"/>
  <c r="O4" i="2" s="1"/>
  <c r="I3" i="2"/>
  <c r="O3" i="2" s="1"/>
  <c r="I2" i="2"/>
  <c r="O2" i="2" s="1"/>
  <c r="D133" i="3"/>
  <c r="D132" i="3"/>
  <c r="D131" i="3"/>
  <c r="D130" i="3"/>
  <c r="D129" i="3"/>
  <c r="D128" i="3"/>
  <c r="D127" i="3"/>
  <c r="D126" i="3"/>
  <c r="D125" i="3"/>
  <c r="D124" i="3"/>
  <c r="D123" i="3"/>
  <c r="D122" i="3"/>
  <c r="D121" i="3"/>
  <c r="D120" i="3"/>
  <c r="D119" i="3"/>
  <c r="D118" i="3"/>
  <c r="I117" i="3"/>
  <c r="D117" i="3"/>
  <c r="I116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I101" i="3"/>
  <c r="D101" i="3"/>
  <c r="I100" i="3"/>
  <c r="D100" i="3"/>
  <c r="I99" i="3"/>
  <c r="D99" i="3"/>
  <c r="I98" i="3"/>
  <c r="D98" i="3"/>
  <c r="I97" i="3"/>
  <c r="D97" i="3"/>
  <c r="I96" i="3"/>
  <c r="D96" i="3"/>
  <c r="I95" i="3"/>
  <c r="D95" i="3"/>
  <c r="I94" i="3"/>
  <c r="D94" i="3"/>
  <c r="I93" i="3"/>
  <c r="D93" i="3"/>
  <c r="I92" i="3"/>
  <c r="D92" i="3"/>
  <c r="I91" i="3"/>
  <c r="D91" i="3"/>
  <c r="I90" i="3"/>
  <c r="D90" i="3"/>
  <c r="I89" i="3"/>
  <c r="D89" i="3"/>
  <c r="I88" i="3"/>
  <c r="D88" i="3"/>
  <c r="I87" i="3"/>
  <c r="D87" i="3"/>
  <c r="I86" i="3"/>
  <c r="D86" i="3"/>
  <c r="I85" i="3"/>
  <c r="D85" i="3"/>
  <c r="I84" i="3"/>
  <c r="D84" i="3"/>
  <c r="I83" i="3"/>
  <c r="D83" i="3"/>
  <c r="I82" i="3"/>
  <c r="D82" i="3"/>
  <c r="I81" i="3"/>
  <c r="D81" i="3"/>
  <c r="I80" i="3"/>
  <c r="D80" i="3"/>
  <c r="I79" i="3"/>
  <c r="D79" i="3"/>
  <c r="I78" i="3"/>
  <c r="D78" i="3"/>
  <c r="I77" i="3"/>
  <c r="D77" i="3"/>
  <c r="I76" i="3"/>
  <c r="D76" i="3"/>
  <c r="I75" i="3"/>
  <c r="D75" i="3"/>
  <c r="I74" i="3"/>
  <c r="D74" i="3"/>
  <c r="I73" i="3"/>
  <c r="D73" i="3"/>
  <c r="I72" i="3"/>
  <c r="D72" i="3"/>
  <c r="I71" i="3"/>
  <c r="D71" i="3"/>
  <c r="I70" i="3"/>
  <c r="D70" i="3"/>
  <c r="AH69" i="3"/>
  <c r="AC69" i="3"/>
  <c r="X69" i="3"/>
  <c r="S69" i="3"/>
  <c r="N69" i="3"/>
  <c r="I69" i="3"/>
  <c r="D69" i="3"/>
  <c r="AH68" i="3"/>
  <c r="AC68" i="3"/>
  <c r="X68" i="3"/>
  <c r="S68" i="3"/>
  <c r="N68" i="3"/>
  <c r="I68" i="3"/>
  <c r="D68" i="3"/>
  <c r="AH67" i="3"/>
  <c r="AC67" i="3"/>
  <c r="X67" i="3"/>
  <c r="S67" i="3"/>
  <c r="N67" i="3"/>
  <c r="I67" i="3"/>
  <c r="D67" i="3"/>
  <c r="AH66" i="3"/>
  <c r="AC66" i="3"/>
  <c r="X66" i="3"/>
  <c r="S66" i="3"/>
  <c r="N66" i="3"/>
  <c r="I66" i="3"/>
  <c r="D66" i="3"/>
  <c r="AH65" i="3"/>
  <c r="AC65" i="3"/>
  <c r="X65" i="3"/>
  <c r="S65" i="3"/>
  <c r="N65" i="3"/>
  <c r="I65" i="3"/>
  <c r="D65" i="3"/>
  <c r="AH64" i="3"/>
  <c r="AC64" i="3"/>
  <c r="X64" i="3"/>
  <c r="S64" i="3"/>
  <c r="N64" i="3"/>
  <c r="I64" i="3"/>
  <c r="D64" i="3"/>
  <c r="AH63" i="3"/>
  <c r="AC63" i="3"/>
  <c r="X63" i="3"/>
  <c r="S63" i="3"/>
  <c r="N63" i="3"/>
  <c r="I63" i="3"/>
  <c r="D63" i="3"/>
  <c r="AH62" i="3"/>
  <c r="AC62" i="3"/>
  <c r="X62" i="3"/>
  <c r="S62" i="3"/>
  <c r="N62" i="3"/>
  <c r="I62" i="3"/>
  <c r="D62" i="3"/>
  <c r="AH61" i="3"/>
  <c r="AC61" i="3"/>
  <c r="X61" i="3"/>
  <c r="S61" i="3"/>
  <c r="N61" i="3"/>
  <c r="I61" i="3"/>
  <c r="D61" i="3"/>
  <c r="AH60" i="3"/>
  <c r="AC60" i="3"/>
  <c r="X60" i="3"/>
  <c r="S60" i="3"/>
  <c r="N60" i="3"/>
  <c r="I60" i="3"/>
  <c r="D60" i="3"/>
  <c r="AH59" i="3"/>
  <c r="AC59" i="3"/>
  <c r="X59" i="3"/>
  <c r="S59" i="3"/>
  <c r="N59" i="3"/>
  <c r="I59" i="3"/>
  <c r="D59" i="3"/>
  <c r="AH58" i="3"/>
  <c r="AC58" i="3"/>
  <c r="X58" i="3"/>
  <c r="S58" i="3"/>
  <c r="N58" i="3"/>
  <c r="I58" i="3"/>
  <c r="D58" i="3"/>
  <c r="AH57" i="3"/>
  <c r="AC57" i="3"/>
  <c r="X57" i="3"/>
  <c r="S57" i="3"/>
  <c r="N57" i="3"/>
  <c r="I57" i="3"/>
  <c r="D57" i="3"/>
  <c r="AH56" i="3"/>
  <c r="AC56" i="3"/>
  <c r="X56" i="3"/>
  <c r="S56" i="3"/>
  <c r="N56" i="3"/>
  <c r="I56" i="3"/>
  <c r="D56" i="3"/>
  <c r="AH55" i="3"/>
  <c r="AC55" i="3"/>
  <c r="X55" i="3"/>
  <c r="S55" i="3"/>
  <c r="N55" i="3"/>
  <c r="I55" i="3"/>
  <c r="D55" i="3"/>
  <c r="AH54" i="3"/>
  <c r="AC54" i="3"/>
  <c r="X54" i="3"/>
  <c r="S54" i="3"/>
  <c r="N54" i="3"/>
  <c r="I54" i="3"/>
  <c r="D54" i="3"/>
  <c r="AH53" i="3"/>
  <c r="AC53" i="3"/>
  <c r="X53" i="3"/>
  <c r="S53" i="3"/>
  <c r="N53" i="3"/>
  <c r="I53" i="3"/>
  <c r="D53" i="3"/>
  <c r="AH52" i="3"/>
  <c r="AC52" i="3"/>
  <c r="X52" i="3"/>
  <c r="S52" i="3"/>
  <c r="N52" i="3"/>
  <c r="I52" i="3"/>
  <c r="D52" i="3"/>
  <c r="AH51" i="3"/>
  <c r="AC51" i="3"/>
  <c r="X51" i="3"/>
  <c r="S51" i="3"/>
  <c r="N51" i="3"/>
  <c r="I51" i="3"/>
  <c r="D51" i="3"/>
  <c r="AH50" i="3"/>
  <c r="AC50" i="3"/>
  <c r="X50" i="3"/>
  <c r="S50" i="3"/>
  <c r="N50" i="3"/>
  <c r="I50" i="3"/>
  <c r="D50" i="3"/>
  <c r="AH49" i="3"/>
  <c r="AC49" i="3"/>
  <c r="X49" i="3"/>
  <c r="S49" i="3"/>
  <c r="N49" i="3"/>
  <c r="I49" i="3"/>
  <c r="D49" i="3"/>
  <c r="AH48" i="3"/>
  <c r="AC48" i="3"/>
  <c r="X48" i="3"/>
  <c r="S48" i="3"/>
  <c r="N48" i="3"/>
  <c r="I48" i="3"/>
  <c r="D48" i="3"/>
  <c r="AH47" i="3"/>
  <c r="AC47" i="3"/>
  <c r="X47" i="3"/>
  <c r="S47" i="3"/>
  <c r="N47" i="3"/>
  <c r="I47" i="3"/>
  <c r="D47" i="3"/>
  <c r="AH46" i="3"/>
  <c r="AC46" i="3"/>
  <c r="X46" i="3"/>
  <c r="S46" i="3"/>
  <c r="N46" i="3"/>
  <c r="I46" i="3"/>
  <c r="D46" i="3"/>
  <c r="AH45" i="3"/>
  <c r="AC45" i="3"/>
  <c r="X45" i="3"/>
  <c r="S45" i="3"/>
  <c r="N45" i="3"/>
  <c r="I45" i="3"/>
  <c r="D45" i="3"/>
  <c r="AH44" i="3"/>
  <c r="AC44" i="3"/>
  <c r="X44" i="3"/>
  <c r="S44" i="3"/>
  <c r="N44" i="3"/>
  <c r="I44" i="3"/>
  <c r="D44" i="3"/>
  <c r="AH43" i="3"/>
  <c r="AC43" i="3"/>
  <c r="X43" i="3"/>
  <c r="S43" i="3"/>
  <c r="N43" i="3"/>
  <c r="I43" i="3"/>
  <c r="D43" i="3"/>
  <c r="AH42" i="3"/>
  <c r="AC42" i="3"/>
  <c r="X42" i="3"/>
  <c r="S42" i="3"/>
  <c r="N42" i="3"/>
  <c r="I42" i="3"/>
  <c r="D42" i="3"/>
  <c r="AH41" i="3"/>
  <c r="AC41" i="3"/>
  <c r="X41" i="3"/>
  <c r="S41" i="3"/>
  <c r="N41" i="3"/>
  <c r="I41" i="3"/>
  <c r="D41" i="3"/>
  <c r="AH40" i="3"/>
  <c r="AC40" i="3"/>
  <c r="X40" i="3"/>
  <c r="S40" i="3"/>
  <c r="N40" i="3"/>
  <c r="I40" i="3"/>
  <c r="D40" i="3"/>
  <c r="AH39" i="3"/>
  <c r="AC39" i="3"/>
  <c r="X39" i="3"/>
  <c r="S39" i="3"/>
  <c r="N39" i="3"/>
  <c r="I39" i="3"/>
  <c r="D39" i="3"/>
  <c r="AH38" i="3"/>
  <c r="AD38" i="3"/>
  <c r="AC38" i="3"/>
  <c r="X38" i="3"/>
  <c r="S38" i="3"/>
  <c r="N38" i="3"/>
  <c r="I38" i="3"/>
  <c r="E38" i="3"/>
  <c r="D38" i="3"/>
  <c r="AH37" i="3"/>
  <c r="AD37" i="3"/>
  <c r="AC37" i="3"/>
  <c r="X37" i="3"/>
  <c r="E37" i="3"/>
  <c r="D37" i="3"/>
  <c r="AH36" i="3"/>
  <c r="AC36" i="3"/>
  <c r="D36" i="3"/>
  <c r="AH35" i="3"/>
  <c r="AD35" i="3"/>
  <c r="AC35" i="3"/>
  <c r="E35" i="3"/>
  <c r="D35" i="3"/>
  <c r="AH34" i="3"/>
  <c r="AC34" i="3"/>
  <c r="D34" i="3"/>
  <c r="AH33" i="3"/>
  <c r="AC33" i="3"/>
  <c r="D33" i="3"/>
  <c r="AH32" i="3"/>
  <c r="AC32" i="3"/>
  <c r="D32" i="3"/>
  <c r="AH31" i="3"/>
  <c r="AC31" i="3"/>
  <c r="D31" i="3"/>
  <c r="AH30" i="3"/>
  <c r="AC30" i="3"/>
  <c r="W30" i="3"/>
  <c r="W31" i="3" s="1"/>
  <c r="R30" i="3"/>
  <c r="S30" i="3" s="1"/>
  <c r="D30" i="3"/>
  <c r="AH29" i="3"/>
  <c r="AC29" i="3"/>
  <c r="X29" i="3"/>
  <c r="S29" i="3"/>
  <c r="M29" i="3"/>
  <c r="M30" i="3" s="1"/>
  <c r="N30" i="3" s="1"/>
  <c r="H29" i="3"/>
  <c r="H30" i="3" s="1"/>
  <c r="D29" i="3"/>
  <c r="AH28" i="3"/>
  <c r="AC28" i="3"/>
  <c r="X28" i="3"/>
  <c r="S28" i="3"/>
  <c r="D28" i="3"/>
  <c r="AH27" i="3"/>
  <c r="AD27" i="3"/>
  <c r="AC27" i="3"/>
  <c r="Y27" i="3"/>
  <c r="X27" i="3"/>
  <c r="R27" i="3"/>
  <c r="T27" i="3" s="1"/>
  <c r="E27" i="3"/>
  <c r="D27" i="3"/>
  <c r="AH26" i="3"/>
  <c r="AC26" i="3"/>
  <c r="D26" i="3"/>
  <c r="AH25" i="3"/>
  <c r="AC25" i="3"/>
  <c r="W25" i="3"/>
  <c r="X25" i="3" s="1"/>
  <c r="R25" i="3"/>
  <c r="S25" i="3" s="1"/>
  <c r="M25" i="3"/>
  <c r="M26" i="3" s="1"/>
  <c r="H25" i="3"/>
  <c r="H26" i="3" s="1"/>
  <c r="D25" i="3"/>
  <c r="AH24" i="3"/>
  <c r="AC24" i="3"/>
  <c r="X24" i="3"/>
  <c r="S24" i="3"/>
  <c r="E24" i="3"/>
  <c r="D24" i="3"/>
  <c r="AH23" i="3"/>
  <c r="AD23" i="3"/>
  <c r="AC23" i="3"/>
  <c r="Y23" i="3"/>
  <c r="X23" i="3"/>
  <c r="T23" i="3"/>
  <c r="S23" i="3"/>
  <c r="H23" i="3"/>
  <c r="I24" i="3" s="1"/>
  <c r="E23" i="3"/>
  <c r="D23" i="3"/>
  <c r="AH22" i="3"/>
  <c r="AC22" i="3"/>
  <c r="X22" i="3"/>
  <c r="S22" i="3"/>
  <c r="I22" i="3"/>
  <c r="D22" i="3"/>
  <c r="AH21" i="3"/>
  <c r="AD21" i="3"/>
  <c r="AC21" i="3"/>
  <c r="Y21" i="3"/>
  <c r="X21" i="3"/>
  <c r="T21" i="3"/>
  <c r="S21" i="3"/>
  <c r="N21" i="3"/>
  <c r="I21" i="3"/>
  <c r="E21" i="3"/>
  <c r="D21" i="3"/>
  <c r="AH20" i="3"/>
  <c r="AC20" i="3"/>
  <c r="X20" i="3"/>
  <c r="S20" i="3"/>
  <c r="D20" i="3"/>
  <c r="AH19" i="3"/>
  <c r="AD19" i="3"/>
  <c r="AC19" i="3"/>
  <c r="Y19" i="3"/>
  <c r="X19" i="3"/>
  <c r="T19" i="3"/>
  <c r="S19" i="3"/>
  <c r="E19" i="3"/>
  <c r="D19" i="3"/>
  <c r="AH18" i="3"/>
  <c r="AC18" i="3"/>
  <c r="X18" i="3"/>
  <c r="S18" i="3"/>
  <c r="D18" i="3"/>
  <c r="AH17" i="3"/>
  <c r="AC17" i="3"/>
  <c r="X17" i="3"/>
  <c r="S17" i="3"/>
  <c r="M17" i="3"/>
  <c r="N17" i="3" s="1"/>
  <c r="D17" i="3"/>
  <c r="AH16" i="3"/>
  <c r="AC16" i="3"/>
  <c r="X16" i="3"/>
  <c r="S16" i="3"/>
  <c r="H16" i="3"/>
  <c r="I16" i="3" s="1"/>
  <c r="D16" i="3"/>
  <c r="AH15" i="3"/>
  <c r="AD15" i="3"/>
  <c r="AC15" i="3"/>
  <c r="Y15" i="3"/>
  <c r="X15" i="3"/>
  <c r="T15" i="3"/>
  <c r="S15" i="3"/>
  <c r="M15" i="3"/>
  <c r="N15" i="3" s="1"/>
  <c r="H15" i="3"/>
  <c r="E15" i="3"/>
  <c r="D15" i="3"/>
  <c r="AH14" i="3"/>
  <c r="AC14" i="3"/>
  <c r="X14" i="3"/>
  <c r="S14" i="3"/>
  <c r="N14" i="3"/>
  <c r="I14" i="3"/>
  <c r="D14" i="3"/>
  <c r="AH13" i="3"/>
  <c r="AD13" i="3"/>
  <c r="AC13" i="3"/>
  <c r="Y13" i="3"/>
  <c r="X13" i="3"/>
  <c r="T13" i="3"/>
  <c r="S13" i="3"/>
  <c r="N13" i="3"/>
  <c r="I13" i="3"/>
  <c r="E13" i="3"/>
  <c r="D13" i="3"/>
  <c r="AH12" i="3"/>
  <c r="AC12" i="3"/>
  <c r="X12" i="3"/>
  <c r="S12" i="3"/>
  <c r="I12" i="3"/>
  <c r="D12" i="3"/>
  <c r="AH11" i="3"/>
  <c r="AD11" i="3"/>
  <c r="AC11" i="3"/>
  <c r="Y11" i="3"/>
  <c r="X11" i="3"/>
  <c r="T11" i="3"/>
  <c r="S11" i="3"/>
  <c r="H11" i="3"/>
  <c r="I11" i="3" s="1"/>
  <c r="E11" i="3"/>
  <c r="D11" i="3"/>
  <c r="AH10" i="3"/>
  <c r="AC10" i="3"/>
  <c r="X10" i="3"/>
  <c r="S10" i="3"/>
  <c r="M10" i="3"/>
  <c r="N10" i="3" s="1"/>
  <c r="I10" i="3"/>
  <c r="D10" i="3"/>
  <c r="AH9" i="3"/>
  <c r="AD9" i="3"/>
  <c r="AC9" i="3"/>
  <c r="Y9" i="3"/>
  <c r="X9" i="3"/>
  <c r="T9" i="3"/>
  <c r="S9" i="3"/>
  <c r="M9" i="3"/>
  <c r="N9" i="3" s="1"/>
  <c r="J9" i="3"/>
  <c r="I9" i="3"/>
  <c r="E9" i="3"/>
  <c r="D9" i="3"/>
  <c r="AH8" i="3"/>
  <c r="AC8" i="3"/>
  <c r="X8" i="3"/>
  <c r="S8" i="3"/>
  <c r="N8" i="3"/>
  <c r="I8" i="3"/>
  <c r="D8" i="3"/>
  <c r="AH7" i="3"/>
  <c r="AD7" i="3"/>
  <c r="AC7" i="3"/>
  <c r="Y7" i="3"/>
  <c r="X7" i="3"/>
  <c r="T7" i="3"/>
  <c r="S7" i="3"/>
  <c r="O7" i="3"/>
  <c r="N7" i="3"/>
  <c r="J7" i="3"/>
  <c r="I7" i="3"/>
  <c r="E7" i="3"/>
  <c r="D7" i="3"/>
  <c r="AC6" i="3"/>
  <c r="X6" i="3"/>
  <c r="S6" i="3"/>
  <c r="N6" i="3"/>
  <c r="I6" i="3"/>
  <c r="E6" i="3"/>
  <c r="D6" i="3"/>
  <c r="AG5" i="3"/>
  <c r="AH5" i="3" s="1"/>
  <c r="AC5" i="3"/>
  <c r="X5" i="3"/>
  <c r="S5" i="3"/>
  <c r="N5" i="3"/>
  <c r="H5" i="3"/>
  <c r="I5" i="3" s="1"/>
  <c r="D5" i="3"/>
  <c r="L143" i="2"/>
  <c r="L142" i="2"/>
  <c r="L141" i="2"/>
  <c r="L140" i="2"/>
  <c r="L139" i="2"/>
  <c r="L138" i="2"/>
  <c r="L137" i="2"/>
  <c r="L136" i="2"/>
  <c r="L135" i="2"/>
  <c r="L134" i="2"/>
  <c r="L133" i="2"/>
  <c r="L132" i="2"/>
  <c r="L131" i="2"/>
  <c r="L130" i="2"/>
  <c r="L129" i="2"/>
  <c r="K129" i="2"/>
  <c r="L128" i="2"/>
  <c r="K128" i="2"/>
  <c r="L127" i="2"/>
  <c r="K127" i="2"/>
  <c r="L126" i="2"/>
  <c r="K126" i="2"/>
  <c r="L125" i="2"/>
  <c r="K125" i="2"/>
  <c r="L124" i="2"/>
  <c r="K124" i="2"/>
  <c r="L123" i="2"/>
  <c r="K123" i="2"/>
  <c r="L122" i="2"/>
  <c r="K122" i="2"/>
  <c r="L121" i="2"/>
  <c r="K121" i="2"/>
  <c r="L120" i="2"/>
  <c r="K120" i="2"/>
  <c r="L119" i="2"/>
  <c r="K119" i="2"/>
  <c r="L118" i="2"/>
  <c r="K118" i="2"/>
  <c r="L117" i="2"/>
  <c r="K117" i="2"/>
  <c r="L116" i="2"/>
  <c r="K116" i="2"/>
  <c r="L115" i="2"/>
  <c r="K115" i="2"/>
  <c r="U114" i="2"/>
  <c r="U115" i="2" s="1"/>
  <c r="U116" i="2" s="1"/>
  <c r="U117" i="2" s="1"/>
  <c r="U118" i="2" s="1"/>
  <c r="U119" i="2" s="1"/>
  <c r="U120" i="2" s="1"/>
  <c r="U121" i="2" s="1"/>
  <c r="U122" i="2" s="1"/>
  <c r="U123" i="2" s="1"/>
  <c r="U124" i="2" s="1"/>
  <c r="U125" i="2" s="1"/>
  <c r="U126" i="2" s="1"/>
  <c r="U127" i="2" s="1"/>
  <c r="U128" i="2" s="1"/>
  <c r="U129" i="2" s="1"/>
  <c r="T114" i="2"/>
  <c r="T115" i="2" s="1"/>
  <c r="T116" i="2" s="1"/>
  <c r="T117" i="2" s="1"/>
  <c r="T118" i="2" s="1"/>
  <c r="T119" i="2" s="1"/>
  <c r="T120" i="2" s="1"/>
  <c r="T121" i="2" s="1"/>
  <c r="T122" i="2" s="1"/>
  <c r="T123" i="2" s="1"/>
  <c r="T124" i="2" s="1"/>
  <c r="T125" i="2" s="1"/>
  <c r="T126" i="2" s="1"/>
  <c r="T127" i="2" s="1"/>
  <c r="T128" i="2" s="1"/>
  <c r="T129" i="2" s="1"/>
  <c r="S114" i="2"/>
  <c r="S115" i="2" s="1"/>
  <c r="S116" i="2" s="1"/>
  <c r="S117" i="2" s="1"/>
  <c r="S118" i="2" s="1"/>
  <c r="S119" i="2" s="1"/>
  <c r="S120" i="2" s="1"/>
  <c r="S121" i="2" s="1"/>
  <c r="S122" i="2" s="1"/>
  <c r="S123" i="2" s="1"/>
  <c r="S124" i="2" s="1"/>
  <c r="S125" i="2" s="1"/>
  <c r="S126" i="2" s="1"/>
  <c r="S127" i="2" s="1"/>
  <c r="S128" i="2" s="1"/>
  <c r="S129" i="2" s="1"/>
  <c r="R114" i="2"/>
  <c r="R115" i="2" s="1"/>
  <c r="R116" i="2" s="1"/>
  <c r="R117" i="2" s="1"/>
  <c r="R118" i="2" s="1"/>
  <c r="R119" i="2" s="1"/>
  <c r="R120" i="2" s="1"/>
  <c r="R121" i="2" s="1"/>
  <c r="R122" i="2" s="1"/>
  <c r="R123" i="2" s="1"/>
  <c r="R124" i="2" s="1"/>
  <c r="R125" i="2" s="1"/>
  <c r="R126" i="2" s="1"/>
  <c r="R127" i="2" s="1"/>
  <c r="R128" i="2" s="1"/>
  <c r="R129" i="2" s="1"/>
  <c r="Q114" i="2"/>
  <c r="Q115" i="2" s="1"/>
  <c r="Q116" i="2" s="1"/>
  <c r="Q117" i="2" s="1"/>
  <c r="Q118" i="2" s="1"/>
  <c r="Q119" i="2" s="1"/>
  <c r="Q120" i="2" s="1"/>
  <c r="Q121" i="2" s="1"/>
  <c r="Q122" i="2" s="1"/>
  <c r="Q123" i="2" s="1"/>
  <c r="Q124" i="2" s="1"/>
  <c r="Q125" i="2" s="1"/>
  <c r="Q126" i="2" s="1"/>
  <c r="Q127" i="2" s="1"/>
  <c r="Q128" i="2" s="1"/>
  <c r="Q129" i="2" s="1"/>
  <c r="L114" i="2"/>
  <c r="K114" i="2"/>
  <c r="L113" i="2"/>
  <c r="K113" i="2"/>
  <c r="L112" i="2"/>
  <c r="K112" i="2"/>
  <c r="L111" i="2"/>
  <c r="K111" i="2"/>
  <c r="L110" i="2"/>
  <c r="K110" i="2"/>
  <c r="L109" i="2"/>
  <c r="K109" i="2"/>
  <c r="L108" i="2"/>
  <c r="K108" i="2"/>
  <c r="L107" i="2"/>
  <c r="K107" i="2"/>
  <c r="L106" i="2"/>
  <c r="K106" i="2"/>
  <c r="L105" i="2"/>
  <c r="K105" i="2"/>
  <c r="L104" i="2"/>
  <c r="K104" i="2"/>
  <c r="L103" i="2"/>
  <c r="K103" i="2"/>
  <c r="L102" i="2"/>
  <c r="K102" i="2"/>
  <c r="L101" i="2"/>
  <c r="K101" i="2"/>
  <c r="L100" i="2"/>
  <c r="K100" i="2"/>
  <c r="L99" i="2"/>
  <c r="K99" i="2"/>
  <c r="L98" i="2"/>
  <c r="K98" i="2"/>
  <c r="L97" i="2"/>
  <c r="K97" i="2"/>
  <c r="L96" i="2"/>
  <c r="K96" i="2"/>
  <c r="L95" i="2"/>
  <c r="K95" i="2"/>
  <c r="L94" i="2"/>
  <c r="K94" i="2"/>
  <c r="L93" i="2"/>
  <c r="K93" i="2"/>
  <c r="L92" i="2"/>
  <c r="K92" i="2"/>
  <c r="L91" i="2"/>
  <c r="K91" i="2"/>
  <c r="L90" i="2"/>
  <c r="K90" i="2"/>
  <c r="L89" i="2"/>
  <c r="K89" i="2"/>
  <c r="L88" i="2"/>
  <c r="K88" i="2"/>
  <c r="L87" i="2"/>
  <c r="K87" i="2"/>
  <c r="L86" i="2"/>
  <c r="K86" i="2"/>
  <c r="L85" i="2"/>
  <c r="K85" i="2"/>
  <c r="L84" i="2"/>
  <c r="K84" i="2"/>
  <c r="L83" i="2"/>
  <c r="K83" i="2"/>
  <c r="L82" i="2"/>
  <c r="K82" i="2"/>
  <c r="L81" i="2"/>
  <c r="K81" i="2"/>
  <c r="L80" i="2"/>
  <c r="K80" i="2"/>
  <c r="L79" i="2"/>
  <c r="K79" i="2"/>
  <c r="L78" i="2"/>
  <c r="K78" i="2"/>
  <c r="L77" i="2"/>
  <c r="K77" i="2"/>
  <c r="L76" i="2"/>
  <c r="K76" i="2"/>
  <c r="L75" i="2"/>
  <c r="K75" i="2"/>
  <c r="L74" i="2"/>
  <c r="K74" i="2"/>
  <c r="L73" i="2"/>
  <c r="K73" i="2"/>
  <c r="L72" i="2"/>
  <c r="K72" i="2"/>
  <c r="L71" i="2"/>
  <c r="K71" i="2"/>
  <c r="L70" i="2"/>
  <c r="K70" i="2"/>
  <c r="L69" i="2"/>
  <c r="K69" i="2"/>
  <c r="L68" i="2"/>
  <c r="K68" i="2"/>
  <c r="L67" i="2"/>
  <c r="K67" i="2"/>
  <c r="L66" i="2"/>
  <c r="K66" i="2"/>
  <c r="L65" i="2"/>
  <c r="K65" i="2"/>
  <c r="L64" i="2"/>
  <c r="K64" i="2"/>
  <c r="L63" i="2"/>
  <c r="K63" i="2"/>
  <c r="L62" i="2"/>
  <c r="K62" i="2"/>
  <c r="L61" i="2"/>
  <c r="K61" i="2"/>
  <c r="L60" i="2"/>
  <c r="K60" i="2"/>
  <c r="L59" i="2"/>
  <c r="K59" i="2"/>
  <c r="L58" i="2"/>
  <c r="K58" i="2"/>
  <c r="L57" i="2"/>
  <c r="K57" i="2"/>
  <c r="L56" i="2"/>
  <c r="K56" i="2"/>
  <c r="L55" i="2"/>
  <c r="K55" i="2"/>
  <c r="L54" i="2"/>
  <c r="K54" i="2"/>
  <c r="L53" i="2"/>
  <c r="K53" i="2"/>
  <c r="L52" i="2"/>
  <c r="K52" i="2"/>
  <c r="L51" i="2"/>
  <c r="K51" i="2"/>
  <c r="L50" i="2"/>
  <c r="K50" i="2"/>
  <c r="L49" i="2"/>
  <c r="K49" i="2"/>
  <c r="L48" i="2"/>
  <c r="K48" i="2"/>
  <c r="L47" i="2"/>
  <c r="K47" i="2"/>
  <c r="L46" i="2"/>
  <c r="K46" i="2"/>
  <c r="L45" i="2"/>
  <c r="K45" i="2"/>
  <c r="L44" i="2"/>
  <c r="K44" i="2"/>
  <c r="L43" i="2"/>
  <c r="K43" i="2"/>
  <c r="L42" i="2"/>
  <c r="K42" i="2"/>
  <c r="L41" i="2"/>
  <c r="K41" i="2"/>
  <c r="L40" i="2"/>
  <c r="K40" i="2"/>
  <c r="L39" i="2"/>
  <c r="K39" i="2"/>
  <c r="L38" i="2"/>
  <c r="K38" i="2"/>
  <c r="L37" i="2"/>
  <c r="K37" i="2"/>
  <c r="L36" i="2"/>
  <c r="K36" i="2"/>
  <c r="L35" i="2"/>
  <c r="K35" i="2"/>
  <c r="L34" i="2"/>
  <c r="K34" i="2"/>
  <c r="J34" i="2"/>
  <c r="J35" i="2" s="1"/>
  <c r="J36" i="2" s="1"/>
  <c r="J37" i="2" s="1"/>
  <c r="J38" i="2" s="1"/>
  <c r="J39" i="2" s="1"/>
  <c r="J40" i="2" s="1"/>
  <c r="J41" i="2" s="1"/>
  <c r="J42" i="2" s="1"/>
  <c r="J43" i="2" s="1"/>
  <c r="J44" i="2" s="1"/>
  <c r="J45" i="2" s="1"/>
  <c r="J46" i="2" s="1"/>
  <c r="J47" i="2" s="1"/>
  <c r="J48" i="2" s="1"/>
  <c r="J49" i="2" s="1"/>
  <c r="J50" i="2" s="1"/>
  <c r="J51" i="2" s="1"/>
  <c r="J52" i="2" s="1"/>
  <c r="J53" i="2" s="1"/>
  <c r="J54" i="2" s="1"/>
  <c r="J55" i="2" s="1"/>
  <c r="J56" i="2" s="1"/>
  <c r="J57" i="2" s="1"/>
  <c r="J58" i="2" s="1"/>
  <c r="J59" i="2" s="1"/>
  <c r="J60" i="2" s="1"/>
  <c r="J61" i="2" s="1"/>
  <c r="J62" i="2" s="1"/>
  <c r="J63" i="2" s="1"/>
  <c r="J64" i="2" s="1"/>
  <c r="J65" i="2" s="1"/>
  <c r="J66" i="2" s="1"/>
  <c r="J67" i="2" s="1"/>
  <c r="J68" i="2" s="1"/>
  <c r="J69" i="2" s="1"/>
  <c r="J70" i="2" s="1"/>
  <c r="J71" i="2" s="1"/>
  <c r="J72" i="2" s="1"/>
  <c r="J73" i="2" s="1"/>
  <c r="J74" i="2" s="1"/>
  <c r="J75" i="2" s="1"/>
  <c r="J76" i="2" s="1"/>
  <c r="J77" i="2" s="1"/>
  <c r="J78" i="2" s="1"/>
  <c r="J79" i="2" s="1"/>
  <c r="J80" i="2" s="1"/>
  <c r="J81" i="2" s="1"/>
  <c r="J82" i="2" s="1"/>
  <c r="J83" i="2" s="1"/>
  <c r="J84" i="2" s="1"/>
  <c r="J85" i="2" s="1"/>
  <c r="J86" i="2" s="1"/>
  <c r="J87" i="2" s="1"/>
  <c r="J88" i="2" s="1"/>
  <c r="J89" i="2" s="1"/>
  <c r="J90" i="2" s="1"/>
  <c r="J91" i="2" s="1"/>
  <c r="J92" i="2" s="1"/>
  <c r="J93" i="2" s="1"/>
  <c r="J94" i="2" s="1"/>
  <c r="J95" i="2" s="1"/>
  <c r="J96" i="2" s="1"/>
  <c r="J97" i="2" s="1"/>
  <c r="J98" i="2" s="1"/>
  <c r="J99" i="2" s="1"/>
  <c r="J100" i="2" s="1"/>
  <c r="J101" i="2" s="1"/>
  <c r="J102" i="2" s="1"/>
  <c r="J103" i="2" s="1"/>
  <c r="J104" i="2" s="1"/>
  <c r="J105" i="2" s="1"/>
  <c r="J106" i="2" s="1"/>
  <c r="J107" i="2" s="1"/>
  <c r="J108" i="2" s="1"/>
  <c r="J109" i="2" s="1"/>
  <c r="J110" i="2" s="1"/>
  <c r="J111" i="2" s="1"/>
  <c r="J112" i="2" s="1"/>
  <c r="J113" i="2" s="1"/>
  <c r="J114" i="2" s="1"/>
  <c r="J115" i="2" s="1"/>
  <c r="J116" i="2" s="1"/>
  <c r="J117" i="2" s="1"/>
  <c r="J118" i="2" s="1"/>
  <c r="J119" i="2" s="1"/>
  <c r="J120" i="2" s="1"/>
  <c r="J121" i="2" s="1"/>
  <c r="J122" i="2" s="1"/>
  <c r="J123" i="2" s="1"/>
  <c r="J124" i="2" s="1"/>
  <c r="J125" i="2" s="1"/>
  <c r="J126" i="2" s="1"/>
  <c r="J127" i="2" s="1"/>
  <c r="J128" i="2" s="1"/>
  <c r="J129" i="2" s="1"/>
  <c r="L33" i="2"/>
  <c r="K33" i="2"/>
  <c r="L32" i="2"/>
  <c r="K32" i="2"/>
  <c r="L31" i="2"/>
  <c r="K31" i="2"/>
  <c r="L30" i="2"/>
  <c r="K30" i="2"/>
  <c r="L29" i="2"/>
  <c r="K29" i="2"/>
  <c r="L28" i="2"/>
  <c r="K28" i="2"/>
  <c r="L27" i="2"/>
  <c r="K27" i="2"/>
  <c r="L26" i="2"/>
  <c r="K26" i="2"/>
  <c r="L25" i="2"/>
  <c r="K25" i="2"/>
  <c r="L24" i="2"/>
  <c r="K24" i="2"/>
  <c r="L23" i="2"/>
  <c r="K23" i="2"/>
  <c r="L22" i="2"/>
  <c r="K22" i="2"/>
  <c r="L21" i="2"/>
  <c r="K21" i="2"/>
  <c r="L20" i="2"/>
  <c r="K20" i="2"/>
  <c r="L19" i="2"/>
  <c r="K19" i="2"/>
  <c r="L18" i="2"/>
  <c r="K18" i="2"/>
  <c r="J18" i="2"/>
  <c r="J19" i="2" s="1"/>
  <c r="L17" i="2"/>
  <c r="K17" i="2"/>
  <c r="L16" i="2"/>
  <c r="K16" i="2"/>
  <c r="L15" i="2"/>
  <c r="K15" i="2"/>
  <c r="L14" i="2"/>
  <c r="K14" i="2"/>
  <c r="L13" i="2"/>
  <c r="K13" i="2"/>
  <c r="L12" i="2"/>
  <c r="K12" i="2"/>
  <c r="L11" i="2"/>
  <c r="K11" i="2"/>
  <c r="L10" i="2"/>
  <c r="K10" i="2"/>
  <c r="J10" i="2"/>
  <c r="J11" i="2" s="1"/>
  <c r="L9" i="2"/>
  <c r="K9" i="2"/>
  <c r="L8" i="2"/>
  <c r="K8" i="2"/>
  <c r="L7" i="2"/>
  <c r="K7" i="2"/>
  <c r="L6" i="2"/>
  <c r="K6" i="2"/>
  <c r="L5" i="2"/>
  <c r="K5" i="2"/>
  <c r="L4" i="2"/>
  <c r="K4" i="2"/>
  <c r="L3" i="2"/>
  <c r="K3" i="2"/>
  <c r="J3" i="2"/>
  <c r="J4" i="2" s="1"/>
  <c r="J5" i="2" s="1"/>
  <c r="J6" i="2" s="1"/>
  <c r="J7" i="2" s="1"/>
  <c r="L2" i="2"/>
  <c r="K2" i="2"/>
  <c r="AV293" i="1"/>
  <c r="AV290" i="1"/>
  <c r="AV287" i="1"/>
  <c r="AV281" i="1"/>
  <c r="AV280" i="1"/>
  <c r="AV279" i="1"/>
  <c r="AV276" i="1"/>
  <c r="AV275" i="1"/>
  <c r="AV274" i="1"/>
  <c r="AV267" i="1"/>
  <c r="AV271" i="1"/>
  <c r="AV269" i="1"/>
  <c r="AV268" i="1"/>
  <c r="T271" i="1"/>
  <c r="Q271" i="1"/>
  <c r="T269" i="1"/>
  <c r="Q269" i="1"/>
  <c r="T268" i="1"/>
  <c r="Q268" i="1"/>
  <c r="T293" i="1"/>
  <c r="Q293" i="1"/>
  <c r="T291" i="1"/>
  <c r="Q291" i="1"/>
  <c r="T290" i="1"/>
  <c r="Q290" i="1"/>
  <c r="T287" i="1"/>
  <c r="Q287" i="1"/>
  <c r="T281" i="1"/>
  <c r="Q281" i="1"/>
  <c r="T280" i="1"/>
  <c r="Q280" i="1"/>
  <c r="T279" i="1"/>
  <c r="Q279" i="1"/>
  <c r="T276" i="1"/>
  <c r="Q276" i="1"/>
  <c r="T275" i="1"/>
  <c r="Q275" i="1"/>
  <c r="T274" i="1"/>
  <c r="Q274" i="1"/>
  <c r="T267" i="1"/>
  <c r="Q267" i="1"/>
  <c r="J15" i="3" l="1"/>
  <c r="J13" i="3"/>
  <c r="S26" i="3"/>
  <c r="N29" i="3"/>
  <c r="X26" i="3"/>
  <c r="J11" i="3"/>
  <c r="O9" i="3"/>
  <c r="H17" i="3"/>
  <c r="I17" i="3" s="1"/>
  <c r="M11" i="3"/>
  <c r="O11" i="3" s="1"/>
  <c r="D38" i="2"/>
  <c r="D58" i="2"/>
  <c r="D60" i="2"/>
  <c r="D40" i="2"/>
  <c r="D4" i="2"/>
  <c r="D18" i="2"/>
  <c r="D50" i="2"/>
  <c r="D2" i="2"/>
  <c r="D70" i="2"/>
  <c r="D66" i="2"/>
  <c r="D32" i="2"/>
  <c r="D72" i="2"/>
  <c r="D52" i="2"/>
  <c r="D56" i="2"/>
  <c r="D36" i="2"/>
  <c r="D62" i="2"/>
  <c r="D34" i="2"/>
  <c r="D68" i="2"/>
  <c r="D54" i="2"/>
  <c r="D64" i="2"/>
  <c r="N26" i="3"/>
  <c r="M27" i="3"/>
  <c r="H27" i="3"/>
  <c r="I26" i="3"/>
  <c r="I30" i="3"/>
  <c r="H31" i="3"/>
  <c r="X31" i="3"/>
  <c r="W32" i="3"/>
  <c r="I15" i="3"/>
  <c r="I25" i="3"/>
  <c r="N25" i="3"/>
  <c r="I29" i="3"/>
  <c r="M31" i="3"/>
  <c r="AH6" i="3"/>
  <c r="M18" i="3"/>
  <c r="R31" i="3"/>
  <c r="S27" i="3"/>
  <c r="X30" i="3"/>
  <c r="N16" i="3"/>
  <c r="I23" i="3"/>
  <c r="H18" i="3" l="1"/>
  <c r="E9" i="2"/>
  <c r="D9" i="2" s="1"/>
  <c r="E7" i="2"/>
  <c r="D7" i="2" s="1"/>
  <c r="E8" i="2"/>
  <c r="D8" i="2" s="1"/>
  <c r="E6" i="2"/>
  <c r="D6" i="2" s="1"/>
  <c r="N12" i="3"/>
  <c r="N11" i="3"/>
  <c r="O15" i="3"/>
  <c r="O13" i="3"/>
  <c r="E23" i="2"/>
  <c r="D23" i="2" s="1"/>
  <c r="E22" i="2"/>
  <c r="D22" i="2" s="1"/>
  <c r="E24" i="2"/>
  <c r="D24" i="2" s="1"/>
  <c r="E25" i="2"/>
  <c r="D25" i="2" s="1"/>
  <c r="K265" i="1"/>
  <c r="I18" i="3"/>
  <c r="H19" i="3"/>
  <c r="J27" i="3" s="1"/>
  <c r="M19" i="3"/>
  <c r="N18" i="3"/>
  <c r="X32" i="3"/>
  <c r="W33" i="3"/>
  <c r="N28" i="3"/>
  <c r="N27" i="3"/>
  <c r="M32" i="3"/>
  <c r="N31" i="3"/>
  <c r="H32" i="3"/>
  <c r="I31" i="3"/>
  <c r="I28" i="3"/>
  <c r="I27" i="3"/>
  <c r="R32" i="3"/>
  <c r="S31" i="3"/>
  <c r="C275" i="1"/>
  <c r="H280" i="1"/>
  <c r="H275" i="1"/>
  <c r="C276" i="1" l="1"/>
  <c r="C277" i="1" s="1"/>
  <c r="C278" i="1" s="1"/>
  <c r="C279" i="1" s="1"/>
  <c r="C280" i="1" s="1"/>
  <c r="E17" i="2"/>
  <c r="D17" i="2" s="1"/>
  <c r="E14" i="2"/>
  <c r="D14" i="2" s="1"/>
  <c r="E15" i="2"/>
  <c r="D15" i="2" s="1"/>
  <c r="E13" i="2"/>
  <c r="D13" i="2" s="1"/>
  <c r="E16" i="2"/>
  <c r="D16" i="2" s="1"/>
  <c r="E12" i="2"/>
  <c r="D12" i="2" s="1"/>
  <c r="E11" i="2"/>
  <c r="D11" i="2" s="1"/>
  <c r="E10" i="2"/>
  <c r="D10" i="2" s="1"/>
  <c r="O27" i="3"/>
  <c r="X265" i="1"/>
  <c r="S32" i="3"/>
  <c r="R33" i="3"/>
  <c r="N19" i="3"/>
  <c r="M22" i="3"/>
  <c r="E20" i="2" s="1"/>
  <c r="D20" i="2" s="1"/>
  <c r="N20" i="3"/>
  <c r="O21" i="3"/>
  <c r="O19" i="3"/>
  <c r="I32" i="3"/>
  <c r="H33" i="3"/>
  <c r="M33" i="3"/>
  <c r="N32" i="3"/>
  <c r="J19" i="3"/>
  <c r="I20" i="3"/>
  <c r="J21" i="3"/>
  <c r="I19" i="3"/>
  <c r="J23" i="3"/>
  <c r="X33" i="3"/>
  <c r="W34" i="3"/>
  <c r="L275" i="1"/>
  <c r="H287" i="1"/>
  <c r="L287" i="1"/>
  <c r="H291" i="1"/>
  <c r="L291" i="1"/>
  <c r="H276" i="1"/>
  <c r="L276" i="1"/>
  <c r="H279" i="1"/>
  <c r="L279" i="1"/>
  <c r="H281" i="1"/>
  <c r="L281" i="1"/>
  <c r="L293" i="1"/>
  <c r="H290" i="1"/>
  <c r="L290" i="1"/>
  <c r="L280" i="1"/>
  <c r="C281" i="1" l="1"/>
  <c r="C282" i="1" s="1"/>
  <c r="C283" i="1" s="1"/>
  <c r="C284" i="1" s="1"/>
  <c r="C285" i="1" s="1"/>
  <c r="C286" i="1" s="1"/>
  <c r="C287" i="1" s="1"/>
  <c r="C288" i="1" s="1"/>
  <c r="H34" i="3"/>
  <c r="I33" i="3"/>
  <c r="W35" i="3"/>
  <c r="X34" i="3"/>
  <c r="N22" i="3"/>
  <c r="M23" i="3"/>
  <c r="E21" i="2" s="1"/>
  <c r="D21" i="2" s="1"/>
  <c r="M34" i="3"/>
  <c r="N33" i="3"/>
  <c r="R34" i="3"/>
  <c r="S33" i="3"/>
  <c r="C289" i="1" l="1"/>
  <c r="C290" i="1" s="1"/>
  <c r="C291" i="1" s="1"/>
  <c r="C292" i="1" s="1"/>
  <c r="C293" i="1" s="1"/>
  <c r="C294" i="1" s="1"/>
  <c r="S34" i="3"/>
  <c r="R35" i="3"/>
  <c r="M35" i="3"/>
  <c r="N34" i="3"/>
  <c r="Y35" i="3"/>
  <c r="Y38" i="3"/>
  <c r="X36" i="3"/>
  <c r="X35" i="3"/>
  <c r="Y37" i="3"/>
  <c r="N24" i="3"/>
  <c r="O23" i="3"/>
  <c r="N23" i="3"/>
  <c r="I34" i="3"/>
  <c r="H35" i="3"/>
  <c r="E45" i="2" l="1"/>
  <c r="D45" i="2" s="1"/>
  <c r="E42" i="2"/>
  <c r="D42" i="2" s="1"/>
  <c r="E49" i="2"/>
  <c r="D49" i="2" s="1"/>
  <c r="E29" i="2"/>
  <c r="D29" i="2" s="1"/>
  <c r="E28" i="2"/>
  <c r="D28" i="2" s="1"/>
  <c r="E47" i="2"/>
  <c r="D47" i="2" s="1"/>
  <c r="E27" i="2"/>
  <c r="D27" i="2" s="1"/>
  <c r="E44" i="2"/>
  <c r="D44" i="2" s="1"/>
  <c r="E43" i="2"/>
  <c r="D43" i="2" s="1"/>
  <c r="E31" i="2"/>
  <c r="D31" i="2" s="1"/>
  <c r="E30" i="2"/>
  <c r="D30" i="2" s="1"/>
  <c r="E48" i="2"/>
  <c r="D48" i="2" s="1"/>
  <c r="E46" i="2"/>
  <c r="D46" i="2" s="1"/>
  <c r="E26" i="2"/>
  <c r="D26" i="2" s="1"/>
  <c r="J35" i="3"/>
  <c r="J38" i="3"/>
  <c r="I35" i="3"/>
  <c r="H36" i="3"/>
  <c r="J37" i="3"/>
  <c r="T38" i="3"/>
  <c r="S35" i="3"/>
  <c r="T37" i="3"/>
  <c r="T35" i="3"/>
  <c r="R36" i="3"/>
  <c r="O35" i="3"/>
  <c r="N35" i="3"/>
  <c r="O37" i="3"/>
  <c r="O38" i="3"/>
  <c r="M36" i="3"/>
  <c r="N37" i="3" l="1"/>
  <c r="N36" i="3"/>
  <c r="S36" i="3"/>
  <c r="S37" i="3"/>
  <c r="I36" i="3"/>
  <c r="I37" i="3"/>
  <c r="P265" i="1" l="1"/>
  <c r="P10" i="1" l="1"/>
  <c r="P11" i="1" l="1"/>
  <c r="Q11" i="1" s="1"/>
  <c r="Q10" i="1"/>
  <c r="P12" i="1" l="1"/>
  <c r="Q12" i="1" l="1"/>
  <c r="P13" i="1"/>
  <c r="Q13" i="1" s="1"/>
  <c r="C10" i="1" l="1"/>
  <c r="C11" i="1" l="1"/>
  <c r="C12" i="1" s="1"/>
  <c r="C13" i="1" s="1"/>
  <c r="C14" i="1" l="1"/>
  <c r="C15" i="1" s="1"/>
  <c r="P14" i="1"/>
  <c r="P15" i="1" s="1"/>
  <c r="Q14" i="1" l="1"/>
  <c r="Q15" i="1"/>
  <c r="P16" i="1" l="1"/>
  <c r="Q16" i="1" l="1"/>
  <c r="P17" i="1" l="1"/>
  <c r="P18" i="1" s="1"/>
  <c r="Q17" i="1"/>
  <c r="P19" i="1" l="1"/>
  <c r="Q18" i="1"/>
  <c r="P20" i="1" l="1"/>
  <c r="Q19" i="1"/>
  <c r="P21" i="1" l="1"/>
  <c r="Q20" i="1"/>
  <c r="Q21" i="1" l="1"/>
  <c r="P22" i="1"/>
  <c r="P23" i="1" l="1"/>
  <c r="Q22" i="1"/>
  <c r="P24" i="1" l="1"/>
  <c r="Q23" i="1"/>
  <c r="Q24" i="1" l="1"/>
  <c r="P25" i="1"/>
  <c r="Q25" i="1" l="1"/>
  <c r="P26" i="1"/>
  <c r="Q26" i="1" l="1"/>
  <c r="P27" i="1"/>
  <c r="P28" i="1" l="1"/>
  <c r="Q27" i="1"/>
  <c r="P29" i="1" l="1"/>
  <c r="Q29" i="1" s="1"/>
  <c r="Q28" i="1"/>
  <c r="P30" i="1" l="1"/>
  <c r="P31" i="1" s="1"/>
  <c r="Q31" i="1" l="1"/>
  <c r="P32" i="1"/>
  <c r="Q30" i="1"/>
  <c r="Q32" i="1" l="1"/>
  <c r="P33" i="1"/>
  <c r="Q33" i="1" s="1"/>
  <c r="P34" i="1" l="1"/>
  <c r="P35" i="1" s="1"/>
  <c r="Q35" i="1" l="1"/>
  <c r="P36" i="1"/>
  <c r="Q34" i="1"/>
  <c r="Q36" i="1" l="1"/>
  <c r="P37" i="1"/>
  <c r="P38" i="1" l="1"/>
  <c r="Q37" i="1"/>
  <c r="P39" i="1" l="1"/>
  <c r="Q38" i="1"/>
  <c r="Q39" i="1" l="1"/>
  <c r="P40" i="1"/>
  <c r="P41" i="1" l="1"/>
  <c r="Q40" i="1"/>
  <c r="Q41" i="1" l="1"/>
  <c r="P42" i="1"/>
  <c r="P43" i="1" l="1"/>
  <c r="Q42" i="1"/>
  <c r="P44" i="1" l="1"/>
  <c r="Q43" i="1"/>
  <c r="Q44" i="1" l="1"/>
  <c r="P45" i="1"/>
  <c r="P46" i="1" l="1"/>
  <c r="Q45" i="1"/>
  <c r="Q46" i="1" l="1"/>
  <c r="P47" i="1"/>
  <c r="P48" i="1" l="1"/>
  <c r="Q47" i="1"/>
  <c r="Q48" i="1" l="1"/>
  <c r="P49" i="1"/>
  <c r="Q49" i="1" l="1"/>
  <c r="P50" i="1"/>
  <c r="P51" i="1" l="1"/>
  <c r="Q50" i="1"/>
  <c r="Q51" i="1" l="1"/>
  <c r="P52" i="1"/>
  <c r="P53" i="1" l="1"/>
  <c r="Q52" i="1"/>
  <c r="Q53" i="1" l="1"/>
  <c r="P54" i="1"/>
  <c r="Q54" i="1" l="1"/>
  <c r="P55" i="1"/>
  <c r="P56" i="1" l="1"/>
  <c r="Q55" i="1"/>
  <c r="Q56" i="1" l="1"/>
  <c r="P57" i="1"/>
  <c r="P58" i="1" l="1"/>
  <c r="Q57" i="1"/>
  <c r="Q58" i="1" l="1"/>
  <c r="P59" i="1"/>
  <c r="Q59" i="1" l="1"/>
  <c r="P60" i="1"/>
  <c r="Q60" i="1" l="1"/>
  <c r="P61" i="1"/>
  <c r="P62" i="1" l="1"/>
  <c r="Q61" i="1"/>
  <c r="P63" i="1" l="1"/>
  <c r="Q62" i="1"/>
  <c r="Q63" i="1" l="1"/>
  <c r="P64" i="1"/>
  <c r="Q64" i="1" l="1"/>
  <c r="P65" i="1"/>
  <c r="P66" i="1" l="1"/>
  <c r="Q65" i="1"/>
  <c r="Q66" i="1" l="1"/>
  <c r="P67" i="1"/>
  <c r="P68" i="1" l="1"/>
  <c r="Q67" i="1"/>
  <c r="P69" i="1" l="1"/>
  <c r="Q68" i="1"/>
  <c r="Q69" i="1" l="1"/>
  <c r="P70" i="1"/>
  <c r="Q70" i="1" l="1"/>
  <c r="P71" i="1"/>
  <c r="P72" i="1" l="1"/>
  <c r="Q71" i="1"/>
  <c r="Q72" i="1" l="1"/>
  <c r="P73" i="1"/>
  <c r="Q73" i="1" l="1"/>
  <c r="P74" i="1"/>
  <c r="Q74" i="1" l="1"/>
  <c r="P75" i="1"/>
  <c r="Q75" i="1" l="1"/>
  <c r="P76" i="1"/>
  <c r="Q76" i="1" l="1"/>
  <c r="P77" i="1"/>
  <c r="P78" i="1" l="1"/>
  <c r="Q77" i="1"/>
  <c r="Q78" i="1" l="1"/>
  <c r="P79" i="1"/>
  <c r="P80" i="1" l="1"/>
  <c r="Q79" i="1"/>
  <c r="P81" i="1" l="1"/>
  <c r="Q80" i="1"/>
  <c r="Q81" i="1" l="1"/>
  <c r="P82" i="1"/>
  <c r="P83" i="1" l="1"/>
  <c r="Q82" i="1"/>
  <c r="Q83" i="1" l="1"/>
  <c r="P84" i="1"/>
  <c r="Q84" i="1" l="1"/>
  <c r="P85" i="1"/>
  <c r="P86" i="1" l="1"/>
  <c r="Q85" i="1"/>
  <c r="Q86" i="1" l="1"/>
  <c r="P87" i="1"/>
  <c r="Q87" i="1" l="1"/>
  <c r="P88" i="1"/>
  <c r="Q88" i="1" l="1"/>
  <c r="P89" i="1"/>
  <c r="P90" i="1" l="1"/>
  <c r="Q89" i="1"/>
  <c r="Q90" i="1" l="1"/>
  <c r="P91" i="1"/>
  <c r="Q91" i="1" l="1"/>
  <c r="P92" i="1"/>
  <c r="Q92" i="1" l="1"/>
  <c r="P93" i="1"/>
  <c r="Q93" i="1" l="1"/>
  <c r="P94" i="1"/>
  <c r="P95" i="1" l="1"/>
  <c r="Q94" i="1"/>
  <c r="P96" i="1" l="1"/>
  <c r="Q96" i="1" s="1"/>
  <c r="Q9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C215" i="1" s="1"/>
  <c r="C216" i="1" s="1"/>
  <c r="C217" i="1" s="1"/>
  <c r="C218" i="1" s="1"/>
  <c r="C219" i="1" s="1"/>
  <c r="C220" i="1" s="1"/>
  <c r="C221" i="1" s="1"/>
  <c r="C222" i="1" s="1"/>
  <c r="C223" i="1" s="1"/>
  <c r="C224" i="1" s="1"/>
  <c r="C225" i="1" s="1"/>
  <c r="C226" i="1" s="1"/>
  <c r="C227" i="1" s="1"/>
  <c r="C228" i="1" s="1"/>
  <c r="C229" i="1" s="1"/>
  <c r="C230" i="1" s="1"/>
  <c r="C231" i="1" s="1"/>
  <c r="C232" i="1" s="1"/>
  <c r="C233" i="1" s="1"/>
  <c r="C234" i="1" s="1"/>
  <c r="C235" i="1" s="1"/>
  <c r="C236" i="1" s="1"/>
  <c r="C237" i="1" s="1"/>
  <c r="C238" i="1" s="1"/>
  <c r="C239" i="1" s="1"/>
  <c r="C240" i="1" s="1"/>
  <c r="C241" i="1" s="1"/>
  <c r="C242" i="1" s="1"/>
  <c r="C243" i="1" s="1"/>
  <c r="C244" i="1" s="1"/>
  <c r="C245" i="1" s="1"/>
  <c r="C246" i="1" s="1"/>
  <c r="C247" i="1" s="1"/>
  <c r="C248" i="1" s="1"/>
  <c r="C249" i="1" s="1"/>
  <c r="C250" i="1" s="1"/>
  <c r="C251" i="1" s="1"/>
  <c r="C252" i="1" s="1"/>
  <c r="C253" i="1" s="1"/>
  <c r="C254" i="1" s="1"/>
  <c r="C255" i="1" s="1"/>
  <c r="C256" i="1" s="1"/>
  <c r="C257" i="1" s="1"/>
  <c r="C258" i="1" s="1"/>
  <c r="C259" i="1" s="1"/>
  <c r="C260" i="1" s="1"/>
  <c r="C261" i="1" s="1"/>
  <c r="C262" i="1" s="1"/>
  <c r="C263" i="1" s="1"/>
  <c r="C264" i="1" s="1"/>
  <c r="C265" i="1" s="1"/>
</calcChain>
</file>

<file path=xl/sharedStrings.xml><?xml version="1.0" encoding="utf-8"?>
<sst xmlns="http://schemas.openxmlformats.org/spreadsheetml/2006/main" count="3545" uniqueCount="350">
  <si>
    <t>Джамарани Тим</t>
  </si>
  <si>
    <t/>
  </si>
  <si>
    <t>*</t>
  </si>
  <si>
    <t>база</t>
  </si>
  <si>
    <t>sort</t>
  </si>
  <si>
    <t>Кол-во штраф-ных баллов</t>
  </si>
  <si>
    <t xml:space="preserve">Очки всего </t>
  </si>
  <si>
    <t>Игроки</t>
  </si>
  <si>
    <t>№</t>
  </si>
  <si>
    <t>Уровень DPR</t>
  </si>
  <si>
    <t>Изме-нение уровня DRP</t>
  </si>
  <si>
    <t>Парный Рейтинг</t>
  </si>
  <si>
    <t xml:space="preserve"> (за последние 52 недели)</t>
  </si>
  <si>
    <r>
      <t xml:space="preserve">Очки 
</t>
    </r>
    <r>
      <rPr>
        <sz val="11"/>
        <color theme="7" tint="-0.499984740745262"/>
        <rFont val="Arial Narrow"/>
        <family val="2"/>
        <charset val="204"/>
      </rPr>
      <t>(изменение)</t>
    </r>
  </si>
  <si>
    <t>Игроки с отсутствием допуска к турнирам:</t>
  </si>
  <si>
    <r>
      <t xml:space="preserve">Игроки, с допуском только к </t>
    </r>
    <r>
      <rPr>
        <b/>
        <sz val="12"/>
        <color rgb="FFC00000"/>
        <rFont val="Arial"/>
        <family val="2"/>
        <charset val="204"/>
      </rPr>
      <t>ПРОАМ</t>
    </r>
    <r>
      <rPr>
        <b/>
        <sz val="12"/>
        <color theme="1"/>
        <rFont val="Arial"/>
        <family val="2"/>
        <charset val="204"/>
      </rPr>
      <t xml:space="preserve"> турнирам:</t>
    </r>
  </si>
  <si>
    <t>Место в рейтинге до последнего турнира</t>
  </si>
  <si>
    <t xml:space="preserve">дельта </t>
  </si>
  <si>
    <t>Очки в рейтинге до последнего турнира</t>
  </si>
  <si>
    <t>TOUR 360</t>
  </si>
  <si>
    <t>ё8</t>
  </si>
  <si>
    <r>
      <rPr>
        <b/>
        <sz val="11"/>
        <color theme="1"/>
        <rFont val="Arial Narrow"/>
        <family val="2"/>
        <charset val="204"/>
      </rPr>
      <t xml:space="preserve">GRAND SLAM </t>
    </r>
    <r>
      <rPr>
        <sz val="11"/>
        <color theme="1"/>
        <rFont val="Arial Narrow"/>
        <family val="2"/>
        <charset val="204"/>
      </rPr>
      <t>Турнир высшей категории</t>
    </r>
  </si>
  <si>
    <r>
      <rPr>
        <b/>
        <sz val="11"/>
        <color theme="1"/>
        <rFont val="Arial Narrow"/>
        <family val="2"/>
        <charset val="204"/>
      </rPr>
      <t xml:space="preserve">MASTERS </t>
    </r>
    <r>
      <rPr>
        <sz val="11"/>
        <color theme="1"/>
        <rFont val="Arial Narrow"/>
        <family val="2"/>
        <charset val="204"/>
      </rPr>
      <t>Турнир первой категории</t>
    </r>
  </si>
  <si>
    <r>
      <rPr>
        <b/>
        <sz val="11"/>
        <color theme="1"/>
        <rFont val="Arial Narrow"/>
        <family val="2"/>
        <charset val="204"/>
      </rPr>
      <t xml:space="preserve">TOUR </t>
    </r>
    <r>
      <rPr>
        <sz val="11"/>
        <color theme="1"/>
        <rFont val="Arial Narrow"/>
        <family val="2"/>
        <charset val="204"/>
      </rPr>
      <t>Турнир второй категории</t>
    </r>
  </si>
  <si>
    <t>CHALLENGER</t>
  </si>
  <si>
    <t>FUTURES</t>
  </si>
  <si>
    <t>SATELLITE_35</t>
  </si>
  <si>
    <t>SATELLITE_20</t>
  </si>
  <si>
    <t>Итоговая восьмерка</t>
  </si>
  <si>
    <t>Место</t>
  </si>
  <si>
    <t>Очки</t>
  </si>
  <si>
    <t>% пред.</t>
  </si>
  <si>
    <t>% пул</t>
  </si>
  <si>
    <t>Условия начисления очков</t>
  </si>
  <si>
    <t>- за каждый матч группового этапа</t>
  </si>
  <si>
    <t>- выигрыш в полуфинале</t>
  </si>
  <si>
    <t>- выигрыш финала</t>
  </si>
  <si>
    <t>бонус</t>
  </si>
  <si>
    <t>sort I</t>
  </si>
  <si>
    <t>Среднее кол-во очков, набираемых за турнир</t>
  </si>
  <si>
    <t>Турниров сыграно</t>
  </si>
  <si>
    <t>Tour</t>
  </si>
  <si>
    <t>место</t>
  </si>
  <si>
    <t>Игрок</t>
  </si>
  <si>
    <t>Изменение</t>
  </si>
  <si>
    <t>ПАРНЫЙ ЖЕНСКИЙ РЕЙТИНГ КСЛТ</t>
  </si>
  <si>
    <t>Игроки без рейтинга:</t>
  </si>
  <si>
    <t>Уровень 
 NTRP</t>
  </si>
  <si>
    <t>Абсыдыхова Аманда</t>
  </si>
  <si>
    <t>Айтханкызы Сагыныш</t>
  </si>
  <si>
    <t>Акылтаева Бибигуль</t>
  </si>
  <si>
    <t>Алиева Оксана</t>
  </si>
  <si>
    <t>Амиржанова Айдана</t>
  </si>
  <si>
    <t>Арутюнова Марина</t>
  </si>
  <si>
    <t>Аскарова Жазира</t>
  </si>
  <si>
    <t>Аубакирова Жанар</t>
  </si>
  <si>
    <t>Ахмадеева Гульнара</t>
  </si>
  <si>
    <t>Ахметова Лейла</t>
  </si>
  <si>
    <t>Ащеулова Дарья</t>
  </si>
  <si>
    <t>Багазей Кристина</t>
  </si>
  <si>
    <t>3,5*</t>
  </si>
  <si>
    <t>Байгабулова Динара</t>
  </si>
  <si>
    <t>Байжомартова Айяжан</t>
  </si>
  <si>
    <t>Байзакова Перизат</t>
  </si>
  <si>
    <t>Байкара Айнур</t>
  </si>
  <si>
    <t>3*</t>
  </si>
  <si>
    <t>Баймаханова Самал</t>
  </si>
  <si>
    <t>Басарова Эльмира</t>
  </si>
  <si>
    <t>Баткульдина Алия</t>
  </si>
  <si>
    <t>Бекниязова Жамиля</t>
  </si>
  <si>
    <t>Березнякова Елена</t>
  </si>
  <si>
    <t>Борисова Татьяна</t>
  </si>
  <si>
    <t>Волкова Дина</t>
  </si>
  <si>
    <t>4*</t>
  </si>
  <si>
    <t>Вольман Татьяна</t>
  </si>
  <si>
    <t>Галкина Анастасия</t>
  </si>
  <si>
    <t>Гасанова Малика</t>
  </si>
  <si>
    <t>Герман Ирина</t>
  </si>
  <si>
    <t>Голенко Сабина</t>
  </si>
  <si>
    <t>Гренбьерг Нурлана</t>
  </si>
  <si>
    <t>Гречаная Татьяна</t>
  </si>
  <si>
    <t>Гроо Анастасия</t>
  </si>
  <si>
    <t>Давтян Тиграна</t>
  </si>
  <si>
    <t>Джакишева Жибек</t>
  </si>
  <si>
    <t>Джандосова Сауле</t>
  </si>
  <si>
    <t>Джанысбаева Алия</t>
  </si>
  <si>
    <t>Дифу Фатима</t>
  </si>
  <si>
    <t>Дуйсеке Дана</t>
  </si>
  <si>
    <t>Дунаева Полина</t>
  </si>
  <si>
    <t>Емельянова Алёна</t>
  </si>
  <si>
    <t>Еремина Евгения</t>
  </si>
  <si>
    <t>Ермагамбетова Агеля</t>
  </si>
  <si>
    <t>Ефремова Ксения</t>
  </si>
  <si>
    <t>Жамера Ольга</t>
  </si>
  <si>
    <t>Жанабаева Динара</t>
  </si>
  <si>
    <t>Жанадиль Айгерим</t>
  </si>
  <si>
    <t>Жылкайдарова София</t>
  </si>
  <si>
    <t>Ибрагимова Мерей</t>
  </si>
  <si>
    <t>Иванова Екатерина</t>
  </si>
  <si>
    <t>Иванова Екатерина (Koka)</t>
  </si>
  <si>
    <t>Измамбетова Мариям</t>
  </si>
  <si>
    <t>Искакова Жанбота</t>
  </si>
  <si>
    <t>Каимова Шера</t>
  </si>
  <si>
    <t>Калиоллаева Анель</t>
  </si>
  <si>
    <t>Карзанова Анастасия</t>
  </si>
  <si>
    <t>Квак Ирина</t>
  </si>
  <si>
    <t>Ким Вероника</t>
  </si>
  <si>
    <t>Козлова Евгения</t>
  </si>
  <si>
    <t>Конкабаева Агиис</t>
  </si>
  <si>
    <t>Кононенко Яна</t>
  </si>
  <si>
    <t>Котлова Инна</t>
  </si>
  <si>
    <t>Круцко Юлия</t>
  </si>
  <si>
    <t>Кудабаева Асель</t>
  </si>
  <si>
    <t>Кульбаева Дана</t>
  </si>
  <si>
    <t>Кульбаева Зара</t>
  </si>
  <si>
    <t>Кунаева Гаухара</t>
  </si>
  <si>
    <t>Курбатова Александра</t>
  </si>
  <si>
    <t>Лепихова Арина</t>
  </si>
  <si>
    <t>Лузина Екатерина</t>
  </si>
  <si>
    <t>Мазур Иванка</t>
  </si>
  <si>
    <t>Мальбекова Дарья (заморожен 02.12.24)</t>
  </si>
  <si>
    <t>Микляева Мария</t>
  </si>
  <si>
    <t>Молдагулова Мадина</t>
  </si>
  <si>
    <t>Молдакулова Айбике</t>
  </si>
  <si>
    <t>Назырова Рамина</t>
  </si>
  <si>
    <t>Низамова Юлия</t>
  </si>
  <si>
    <t>Никитенко Елена</t>
  </si>
  <si>
    <t>Никулина Татьяна</t>
  </si>
  <si>
    <t>Новикова Маргарита</t>
  </si>
  <si>
    <t>Нурпеисова Айдана</t>
  </si>
  <si>
    <t>Нурсеитова Эльвира</t>
  </si>
  <si>
    <t>Овчаренко Ольга</t>
  </si>
  <si>
    <t>Омаргалиева Зайтуна</t>
  </si>
  <si>
    <t>Пажинская Елена</t>
  </si>
  <si>
    <t>Палымбетова Рания</t>
  </si>
  <si>
    <t>Попова Екатерина</t>
  </si>
  <si>
    <t>Прокошева Ольга (разморозка с 03.11.25)</t>
  </si>
  <si>
    <t>Рогонова Анастасия</t>
  </si>
  <si>
    <t>Сабденова Назира</t>
  </si>
  <si>
    <t>Сагнаева Снежана</t>
  </si>
  <si>
    <t>Сатайбекова Аруна</t>
  </si>
  <si>
    <t>Сатекова Нура</t>
  </si>
  <si>
    <t>Сейсенбаева Сымбат</t>
  </si>
  <si>
    <t>Сейтжан Айсулу</t>
  </si>
  <si>
    <t>Секербекова Айгерим</t>
  </si>
  <si>
    <t>4,5*</t>
  </si>
  <si>
    <t>Сиреева Виолетта</t>
  </si>
  <si>
    <t>Смолькина Мария</t>
  </si>
  <si>
    <t>Суворова Елена</t>
  </si>
  <si>
    <t>Султангазина Гулюм</t>
  </si>
  <si>
    <t>Султанова Асем</t>
  </si>
  <si>
    <t>Тауасарова Жулдыз</t>
  </si>
  <si>
    <t>Тлегенова Улжан (заморожен 22.08.24)</t>
  </si>
  <si>
    <t>Тлеубаева Мадина</t>
  </si>
  <si>
    <t>Туржанова Асель</t>
  </si>
  <si>
    <t>Устьянцева Алёна</t>
  </si>
  <si>
    <t>Утепбергенова Жулдыз</t>
  </si>
  <si>
    <t>Фелькер Татьяна (заморожен 01.07.25)</t>
  </si>
  <si>
    <t>Фокаиди Евгения</t>
  </si>
  <si>
    <t>Цыкунова Ольга</t>
  </si>
  <si>
    <t>Чанкалиди Лаура</t>
  </si>
  <si>
    <t>Чернобровкина Элина</t>
  </si>
  <si>
    <t>Чугунова Диля</t>
  </si>
  <si>
    <t>Шамилькызы Назерке</t>
  </si>
  <si>
    <t>Шахворостова Татьяна</t>
  </si>
  <si>
    <t>Швецова Виктория</t>
  </si>
  <si>
    <t>Эртман Анастасия</t>
  </si>
  <si>
    <t>Абдраимова Алия</t>
  </si>
  <si>
    <t>Абетеева Гульнара</t>
  </si>
  <si>
    <t>Абильдаева Таира</t>
  </si>
  <si>
    <t>Абишева Жания</t>
  </si>
  <si>
    <t>Айтбаева Назым</t>
  </si>
  <si>
    <t>Акритидис Арина</t>
  </si>
  <si>
    <t>pro 1</t>
  </si>
  <si>
    <t>Алисултанова Назира</t>
  </si>
  <si>
    <t>Арап Асылай</t>
  </si>
  <si>
    <t>Аристанбаева Дана</t>
  </si>
  <si>
    <t>Арифова Наиля</t>
  </si>
  <si>
    <t>Артюхина Алина</t>
  </si>
  <si>
    <t>Асылбаева Айгерим</t>
  </si>
  <si>
    <t>Ауель Динара</t>
  </si>
  <si>
    <t>Ахметжан Гульдана</t>
  </si>
  <si>
    <t>Байбулатова Айгуль</t>
  </si>
  <si>
    <t>Батыршаева Раушан</t>
  </si>
  <si>
    <t>Бахарева Елена</t>
  </si>
  <si>
    <t>Бейсен Ханымсулу</t>
  </si>
  <si>
    <t>Бейсенова Асель</t>
  </si>
  <si>
    <t>Бельская Марина</t>
  </si>
  <si>
    <t>Булегенова Минира</t>
  </si>
  <si>
    <t>Валетова Татьяна</t>
  </si>
  <si>
    <t>Вахрушева Лолита</t>
  </si>
  <si>
    <t>5,0*</t>
  </si>
  <si>
    <t>Восканян Лалита</t>
  </si>
  <si>
    <t>Гурова Екатерина</t>
  </si>
  <si>
    <t>Демарко Анар</t>
  </si>
  <si>
    <t>Денисова Елена</t>
  </si>
  <si>
    <t>Дутбаева Галия</t>
  </si>
  <si>
    <t>Дюсюбекова Айнур</t>
  </si>
  <si>
    <t>Евсеева Екатерина</t>
  </si>
  <si>
    <t>Еркулиева Далида</t>
  </si>
  <si>
    <t>Жалдыбаева Эльмира</t>
  </si>
  <si>
    <t>Жаментикова Медина</t>
  </si>
  <si>
    <t>pro 3</t>
  </si>
  <si>
    <t>Жумахметова Лиза</t>
  </si>
  <si>
    <t>Зуева Нонна</t>
  </si>
  <si>
    <t>Иванова Екатерина (V)</t>
  </si>
  <si>
    <t>Исабекова Адина</t>
  </si>
  <si>
    <t>Искакова Айдана</t>
  </si>
  <si>
    <t>Кайрат Айша</t>
  </si>
  <si>
    <t>Кан Катерина</t>
  </si>
  <si>
    <t>Каратаева Асель</t>
  </si>
  <si>
    <t>Карцева Екатерина</t>
  </si>
  <si>
    <t>Касанова София</t>
  </si>
  <si>
    <t>Кашеварова Ксения</t>
  </si>
  <si>
    <t>Когаршин Жанель</t>
  </si>
  <si>
    <t>Кожахметова Тогжан</t>
  </si>
  <si>
    <t>pro</t>
  </si>
  <si>
    <t>Кошым-Ногай Инабат</t>
  </si>
  <si>
    <t>Куандыкова Аделя</t>
  </si>
  <si>
    <t>Куаныш Айгерим</t>
  </si>
  <si>
    <t>Кудайбергенова Гаухар</t>
  </si>
  <si>
    <t>Кузнецова Анна</t>
  </si>
  <si>
    <t>Кузьменко Наталья</t>
  </si>
  <si>
    <t>Кузьмина Татьяна</t>
  </si>
  <si>
    <t>Лактионова Светлана</t>
  </si>
  <si>
    <t>Лихобабенко Алла</t>
  </si>
  <si>
    <t>Локшина Алла</t>
  </si>
  <si>
    <t>Маймакова Анара</t>
  </si>
  <si>
    <t>Маусымбекова Малика</t>
  </si>
  <si>
    <t>Маханова Айша</t>
  </si>
  <si>
    <t>Микляева Анна</t>
  </si>
  <si>
    <t>Мищенко Виктория</t>
  </si>
  <si>
    <t>pro 2</t>
  </si>
  <si>
    <t>Мукатова Амина</t>
  </si>
  <si>
    <t>Мусанова Айгерим</t>
  </si>
  <si>
    <t>Мухамедьярова Айжан</t>
  </si>
  <si>
    <t>Надирова Дилан</t>
  </si>
  <si>
    <t>Надирова Тахмина</t>
  </si>
  <si>
    <t>Невдах Диана</t>
  </si>
  <si>
    <t>Нестерова Екатерина</t>
  </si>
  <si>
    <t>Омаркожаева Гуля</t>
  </si>
  <si>
    <t>Омуралиева Алтынай</t>
  </si>
  <si>
    <t>Определеннова Виктория</t>
  </si>
  <si>
    <t>Остапчук Екатерина</t>
  </si>
  <si>
    <t>Пустова Дина</t>
  </si>
  <si>
    <t>Пьянкова Екатерина</t>
  </si>
  <si>
    <t>Рахимжанова Алия</t>
  </si>
  <si>
    <t>Сабитова Гаухар</t>
  </si>
  <si>
    <t>Саватеева Юлия</t>
  </si>
  <si>
    <t>5*</t>
  </si>
  <si>
    <t>Садуова Адель</t>
  </si>
  <si>
    <t>Садыкова Мариям</t>
  </si>
  <si>
    <t>Салькен Хорлан</t>
  </si>
  <si>
    <t>Санкибаева Жулдыз</t>
  </si>
  <si>
    <t>Сарыкулова Лаура</t>
  </si>
  <si>
    <t>Сейткулова Асель</t>
  </si>
  <si>
    <t>Сиитова Лейли</t>
  </si>
  <si>
    <t>Синицына Мария</t>
  </si>
  <si>
    <t>Смирнова Элина</t>
  </si>
  <si>
    <t>Сокол Олеся</t>
  </si>
  <si>
    <t>Спабек Заура</t>
  </si>
  <si>
    <t>Таирова Альфия</t>
  </si>
  <si>
    <t>Темирлан Айжан</t>
  </si>
  <si>
    <t>Тленчиева Дина</t>
  </si>
  <si>
    <t>Толеубек Айжан</t>
  </si>
  <si>
    <t>Тукибаева Мадина</t>
  </si>
  <si>
    <t>Тулемисова Малике</t>
  </si>
  <si>
    <t>Тютюнникова Наталья</t>
  </si>
  <si>
    <t>Угольникова Татьяна</t>
  </si>
  <si>
    <t>Ужкенова Сагиля</t>
  </si>
  <si>
    <t>Фахрутдинова Рада</t>
  </si>
  <si>
    <t>Харченко Юна</t>
  </si>
  <si>
    <t>Храмцова Валерия</t>
  </si>
  <si>
    <t>Черкаская Олеся</t>
  </si>
  <si>
    <t>Чернышева Диана</t>
  </si>
  <si>
    <t>Чигрина Арина</t>
  </si>
  <si>
    <t>Чумак (Ли) Наталья</t>
  </si>
  <si>
    <t>Чынгараева Жибек</t>
  </si>
  <si>
    <t>Шайкенова Шаира</t>
  </si>
  <si>
    <t>Шаркова Карина</t>
  </si>
  <si>
    <t>Шевелева Вера</t>
  </si>
  <si>
    <t>Шибаева Юлия</t>
  </si>
  <si>
    <t>Шиповская Елена</t>
  </si>
  <si>
    <t>Юй-Же-Сян Александра</t>
  </si>
  <si>
    <t>Юрчук Лейла</t>
  </si>
  <si>
    <t>Яковлева Ксения</t>
  </si>
  <si>
    <t>Мальбекова Дарья</t>
  </si>
  <si>
    <t>Прокошева Ольга</t>
  </si>
  <si>
    <r>
      <rPr>
        <b/>
        <sz val="10"/>
        <color theme="7" tint="-0.499984740745262"/>
        <rFont val="Arial Narrow"/>
        <family val="2"/>
        <charset val="204"/>
      </rPr>
      <t>Challenger MIXED 360</t>
    </r>
    <r>
      <rPr>
        <sz val="10"/>
        <color theme="7" tint="-0.499984740745262"/>
        <rFont val="Arial Narrow"/>
        <family val="2"/>
        <charset val="204"/>
      </rPr>
      <t xml:space="preserve">
28 февраля - 01 марта 2026
Alatau 
(indoor hard)</t>
    </r>
  </si>
  <si>
    <t>Сатекова Нургуль</t>
  </si>
  <si>
    <t>Ерёмина Евгения</t>
  </si>
  <si>
    <t xml:space="preserve"> </t>
  </si>
  <si>
    <r>
      <rPr>
        <b/>
        <sz val="10"/>
        <color theme="7" tint="-0.499984740745262"/>
        <rFont val="Arial Narrow"/>
        <family val="2"/>
        <charset val="204"/>
      </rPr>
      <t>Glama Cup 360</t>
    </r>
    <r>
      <rPr>
        <sz val="10"/>
        <color theme="7" tint="-0.499984740745262"/>
        <rFont val="Arial Narrow"/>
        <family val="2"/>
        <charset val="204"/>
      </rPr>
      <t xml:space="preserve">
14-15 марта 2026
Alatau
(indoor hard)</t>
    </r>
  </si>
  <si>
    <t>Вольке Сьюзи</t>
  </si>
  <si>
    <r>
      <rPr>
        <b/>
        <sz val="10"/>
        <color theme="7" tint="-0.499984740745262"/>
        <rFont val="Arial Narrow"/>
        <family val="2"/>
        <charset val="204"/>
      </rPr>
      <t>Challenger MIXED 360</t>
    </r>
    <r>
      <rPr>
        <sz val="10"/>
        <color theme="7" tint="-0.499984740745262"/>
        <rFont val="Arial Narrow"/>
        <family val="2"/>
        <charset val="204"/>
      </rPr>
      <t xml:space="preserve">
04-05 апреля 2026
Alatau 
(indoor hard)</t>
    </r>
  </si>
  <si>
    <t>Займутдинова Татьяна</t>
  </si>
  <si>
    <t>Абдулмажит Марзия</t>
  </si>
  <si>
    <t xml:space="preserve">4,5* </t>
  </si>
  <si>
    <t>Шафран (Мазур)  Иванка</t>
  </si>
  <si>
    <t>Платонова (Невдах) Диана</t>
  </si>
  <si>
    <t>Ем Юлия</t>
  </si>
  <si>
    <t>Макаева Асель</t>
  </si>
  <si>
    <t>Балматова Алина</t>
  </si>
  <si>
    <t>Сейсембаева Сымбат</t>
  </si>
  <si>
    <t>Чокоева Айсулуу</t>
  </si>
  <si>
    <t>Благовисная Лейли</t>
  </si>
  <si>
    <t>Хабибуллина Альбина</t>
  </si>
  <si>
    <t>Гринчишина Александра</t>
  </si>
  <si>
    <t>Тертяк Ольга</t>
  </si>
  <si>
    <t>Губанова Екатерина</t>
  </si>
  <si>
    <t xml:space="preserve">Жаментикова Эльмира </t>
  </si>
  <si>
    <t>Орехова Ольга</t>
  </si>
  <si>
    <t>Изме-нение базы</t>
  </si>
  <si>
    <t>Изме-нение звездочки *</t>
  </si>
  <si>
    <t>4,0*</t>
  </si>
  <si>
    <t>4,5</t>
  </si>
  <si>
    <t>3,5</t>
  </si>
  <si>
    <t>4,0</t>
  </si>
  <si>
    <t>3,0</t>
  </si>
  <si>
    <t>3,0*</t>
  </si>
  <si>
    <t>n/a</t>
  </si>
  <si>
    <t>5,0</t>
  </si>
  <si>
    <t>Изме-нение БАЗЫ</t>
  </si>
  <si>
    <t>Изме-нение ЗВЕЗДЫ</t>
  </si>
  <si>
    <t>Каныгина Елена</t>
  </si>
  <si>
    <t>Ким Елена</t>
  </si>
  <si>
    <t>Изменение ОБНОВЛЕНИЕ</t>
  </si>
  <si>
    <t>Кривошеева Лиза</t>
  </si>
  <si>
    <r>
      <rPr>
        <b/>
        <sz val="10"/>
        <color theme="7" tint="-0.499984740745262"/>
        <rFont val="Arial Narrow"/>
        <family val="2"/>
        <charset val="204"/>
      </rPr>
      <t>Challenge MIXED 360</t>
    </r>
    <r>
      <rPr>
        <sz val="10"/>
        <color theme="7" tint="-0.499984740745262"/>
        <rFont val="Arial Narrow"/>
        <family val="2"/>
        <charset val="204"/>
      </rPr>
      <t xml:space="preserve">
06-07 июня 2026
CSKA 
(outdoor clay)</t>
    </r>
  </si>
  <si>
    <t>перемещенные в про:</t>
  </si>
  <si>
    <t>Туаева Дарья</t>
  </si>
  <si>
    <t>Кузнецова Алена</t>
  </si>
  <si>
    <r>
      <rPr>
        <b/>
        <sz val="10"/>
        <color theme="7" tint="-0.499984740745262"/>
        <rFont val="Arial Narrow"/>
        <family val="2"/>
        <charset val="204"/>
      </rPr>
      <t>Challenge MIXED 360</t>
    </r>
    <r>
      <rPr>
        <sz val="10"/>
        <color theme="7" tint="-0.499984740745262"/>
        <rFont val="Arial Narrow"/>
        <family val="2"/>
        <charset val="204"/>
      </rPr>
      <t xml:space="preserve">
26 июля 2026
Alatau 
(outdoor clay)</t>
    </r>
  </si>
  <si>
    <t>Саламатина Раушан</t>
  </si>
  <si>
    <t>Степаненко Екатерина</t>
  </si>
  <si>
    <t>Кожаева Амина</t>
  </si>
  <si>
    <t>Тлегенова Улжан</t>
  </si>
  <si>
    <t>Қалдыораз Айтолқын</t>
  </si>
  <si>
    <t>Кунц Елена</t>
  </si>
  <si>
    <t>Торозян Маргарита</t>
  </si>
  <si>
    <t>Раметова Динара</t>
  </si>
  <si>
    <t>DPR</t>
  </si>
  <si>
    <t>FUTURES 130</t>
  </si>
  <si>
    <r>
      <rPr>
        <b/>
        <sz val="10"/>
        <color theme="7" tint="-0.499984740745262"/>
        <rFont val="Arial Narrow"/>
        <family val="2"/>
        <charset val="204"/>
      </rPr>
      <t>Koktem Futures</t>
    </r>
    <r>
      <rPr>
        <sz val="10"/>
        <color theme="7" tint="-0.499984740745262"/>
        <rFont val="Arial Narrow"/>
        <family val="2"/>
        <charset val="204"/>
      </rPr>
      <t xml:space="preserve">
16 августа 2026
Baganashil
(outdoor hard)</t>
    </r>
  </si>
  <si>
    <t>игроков-любительниц теннис на 14 сентября 2026 года</t>
  </si>
  <si>
    <t>Сердюк Арина</t>
  </si>
  <si>
    <t>Бердалиева Мария</t>
  </si>
  <si>
    <t>Нұралықызы Асель</t>
  </si>
  <si>
    <r>
      <rPr>
        <b/>
        <sz val="10"/>
        <color theme="7" tint="-0.499984740745262"/>
        <rFont val="Arial Narrow"/>
        <family val="2"/>
        <charset val="204"/>
      </rPr>
      <t>Fenix Challenger</t>
    </r>
    <r>
      <rPr>
        <sz val="10"/>
        <color theme="7" tint="-0.499984740745262"/>
        <rFont val="Arial Narrow"/>
        <family val="2"/>
        <charset val="204"/>
      </rPr>
      <t xml:space="preserve">
12 сентября 2026
Maqsat
(outdoor clay)</t>
    </r>
  </si>
  <si>
    <t>CHALLENGER 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</si>
</sst>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\(\+#,###\);\(\–#,###\);\(#0\)"/>
    <numFmt numFmtId="165" formatCode="0.0"/>
    <numFmt numFmtId="166" formatCode="\(\+##,##0.0\);\(\–##,##0.0\);\(#0\)"/>
    <numFmt numFmtId="167" formatCode="\(\+#\);\(\–#\);\(#,##0\)"/>
    <numFmt numFmtId="168" formatCode="#,##0.0"/>
    <numFmt numFmtId="169" formatCode="0.0%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9"/>
      <color theme="1" tint="0.249977111117893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rgb="FF00B050"/>
      <name val="Arial"/>
      <family val="2"/>
      <charset val="204"/>
    </font>
    <font>
      <sz val="12"/>
      <color rgb="FFFF0000"/>
      <name val="Arial"/>
      <family val="2"/>
      <charset val="204"/>
    </font>
    <font>
      <sz val="11"/>
      <color theme="0"/>
      <name val="Calibri"/>
      <family val="2"/>
      <charset val="204"/>
      <scheme val="minor"/>
    </font>
    <font>
      <sz val="9"/>
      <color theme="0"/>
      <name val="Calibri"/>
      <family val="2"/>
      <charset val="204"/>
      <scheme val="minor"/>
    </font>
    <font>
      <b/>
      <sz val="11"/>
      <color rgb="FFFF0000"/>
      <name val="Arial"/>
      <family val="2"/>
      <charset val="204"/>
    </font>
    <font>
      <b/>
      <sz val="9"/>
      <color rgb="FF00B050"/>
      <name val="Arial"/>
      <family val="2"/>
      <charset val="204"/>
    </font>
    <font>
      <b/>
      <sz val="11"/>
      <name val="Arial"/>
      <family val="2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 tint="0.249977111117893"/>
      <name val="Arial"/>
      <family val="2"/>
      <charset val="204"/>
    </font>
    <font>
      <sz val="11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1"/>
      <color theme="7" tint="-0.499984740745262"/>
      <name val="Calibri"/>
      <family val="2"/>
      <charset val="204"/>
      <scheme val="minor"/>
    </font>
    <font>
      <sz val="11"/>
      <color theme="7" tint="-0.499984740745262"/>
      <name val="Calibri"/>
      <family val="2"/>
      <charset val="204"/>
      <scheme val="minor"/>
    </font>
    <font>
      <b/>
      <sz val="11"/>
      <color theme="7" tint="-0.499984740745262"/>
      <name val="Arial Narrow"/>
      <family val="2"/>
      <charset val="204"/>
    </font>
    <font>
      <sz val="11"/>
      <color theme="7" tint="-0.499984740745262"/>
      <name val="Calibri"/>
      <family val="2"/>
      <scheme val="minor"/>
    </font>
    <font>
      <b/>
      <sz val="12"/>
      <color theme="7" tint="-0.499984740745262"/>
      <name val="Arial Narrow"/>
      <family val="2"/>
      <charset val="204"/>
    </font>
    <font>
      <b/>
      <sz val="10"/>
      <color theme="7" tint="-0.499984740745262"/>
      <name val="Arial Narrow"/>
      <family val="2"/>
      <charset val="204"/>
    </font>
    <font>
      <sz val="11"/>
      <color theme="7" tint="-0.499984740745262"/>
      <name val="Arial Narrow"/>
      <family val="2"/>
      <charset val="204"/>
    </font>
    <font>
      <sz val="10"/>
      <color theme="7" tint="-0.499984740745262"/>
      <name val="Arial Narrow"/>
      <family val="2"/>
      <charset val="204"/>
    </font>
    <font>
      <b/>
      <sz val="12"/>
      <color theme="7" tint="-0.499984740745262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b/>
      <sz val="12"/>
      <color rgb="FFC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2" tint="-0.499984740745262"/>
      <name val="Arial"/>
      <family val="2"/>
      <charset val="204"/>
    </font>
    <font>
      <sz val="9"/>
      <color theme="2" tint="-0.499984740745262"/>
      <name val="Arial"/>
      <family val="2"/>
      <charset val="204"/>
    </font>
    <font>
      <sz val="8"/>
      <color theme="2" tint="-0.499984740745262"/>
      <name val="Arial Narrow"/>
      <family val="2"/>
      <charset val="204"/>
    </font>
    <font>
      <sz val="8"/>
      <color theme="2" tint="-0.499984740745262"/>
      <name val="Calibri"/>
      <family val="2"/>
      <charset val="204"/>
      <scheme val="minor"/>
    </font>
    <font>
      <b/>
      <sz val="10"/>
      <color rgb="FF000118"/>
      <name val="Nunito Sans"/>
      <charset val="204"/>
    </font>
    <font>
      <sz val="10"/>
      <color theme="1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0"/>
      <color theme="0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b/>
      <sz val="8"/>
      <color theme="7" tint="-0.499984740745262"/>
      <name val="Arial Narrow"/>
      <family val="2"/>
      <charset val="204"/>
    </font>
    <font>
      <sz val="6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rgb="FF00B05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40404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1"/>
      <color rgb="FF00B050"/>
      <name val="Arial"/>
      <family val="2"/>
      <charset val="204"/>
    </font>
    <font>
      <b/>
      <sz val="11"/>
      <color rgb="FF40404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404040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04040"/>
      <name val="Arial"/>
      <family val="2"/>
      <charset val="204"/>
    </font>
    <font>
      <sz val="16"/>
      <color theme="5" tint="-0.249977111117893"/>
      <name val="Arial"/>
      <family val="2"/>
      <charset val="204"/>
    </font>
    <font>
      <sz val="11"/>
      <color theme="7" tint="-0.249977111117893"/>
      <name val="Arial"/>
      <family val="2"/>
      <charset val="204"/>
    </font>
    <font>
      <b/>
      <sz val="9"/>
      <color theme="7" tint="-0.249977111117893"/>
      <name val="Arial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E6F1"/>
        <bgColor rgb="FFDCE6F1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6"/>
        <bgColor rgb="FFFFFFFF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6" fillId="0" borderId="0"/>
  </cellStyleXfs>
  <cellXfs count="320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wrapText="1" indent="1"/>
    </xf>
    <xf numFmtId="165" fontId="0" fillId="0" borderId="0" xfId="0" applyNumberFormat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0" xfId="0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shrinkToFit="1"/>
    </xf>
    <xf numFmtId="166" fontId="12" fillId="0" borderId="20" xfId="0" applyNumberFormat="1" applyFont="1" applyBorder="1" applyAlignment="1">
      <alignment horizontal="center" vertical="center" shrinkToFit="1"/>
    </xf>
    <xf numFmtId="167" fontId="14" fillId="0" borderId="3" xfId="0" applyNumberFormat="1" applyFont="1" applyBorder="1" applyAlignment="1">
      <alignment horizontal="center" vertical="center" shrinkToFit="1"/>
    </xf>
    <xf numFmtId="3" fontId="15" fillId="0" borderId="22" xfId="0" applyNumberFormat="1" applyFont="1" applyBorder="1" applyAlignment="1">
      <alignment horizontal="center" vertical="center" shrinkToFit="1"/>
    </xf>
    <xf numFmtId="3" fontId="16" fillId="0" borderId="15" xfId="0" applyNumberFormat="1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 shrinkToFit="1"/>
    </xf>
    <xf numFmtId="168" fontId="15" fillId="0" borderId="22" xfId="0" applyNumberFormat="1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166" fontId="12" fillId="0" borderId="1" xfId="0" applyNumberFormat="1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0" fillId="0" borderId="20" xfId="0" applyBorder="1" applyAlignment="1">
      <alignment horizontal="center"/>
    </xf>
    <xf numFmtId="3" fontId="13" fillId="0" borderId="15" xfId="0" applyNumberFormat="1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left" vertical="center" indent="2" shrinkToFit="1"/>
    </xf>
    <xf numFmtId="0" fontId="7" fillId="0" borderId="29" xfId="0" applyFont="1" applyBorder="1" applyAlignment="1">
      <alignment horizontal="left" vertical="center" indent="2" shrinkToFit="1"/>
    </xf>
    <xf numFmtId="0" fontId="6" fillId="0" borderId="0" xfId="0" applyFont="1" applyAlignment="1">
      <alignment horizontal="left" vertical="center" wrapText="1" indent="2"/>
    </xf>
    <xf numFmtId="0" fontId="4" fillId="0" borderId="4" xfId="0" applyFont="1" applyBorder="1" applyAlignment="1">
      <alignment horizontal="left" vertical="center" wrapText="1" indent="1"/>
    </xf>
    <xf numFmtId="165" fontId="0" fillId="0" borderId="4" xfId="0" applyNumberFormat="1" applyBorder="1" applyAlignment="1">
      <alignment horizontal="center"/>
    </xf>
    <xf numFmtId="0" fontId="0" fillId="0" borderId="36" xfId="0" applyBorder="1" applyAlignment="1">
      <alignment horizontal="center"/>
    </xf>
    <xf numFmtId="166" fontId="12" fillId="0" borderId="4" xfId="0" applyNumberFormat="1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left" vertical="center" wrapText="1" indent="1"/>
    </xf>
    <xf numFmtId="165" fontId="0" fillId="0" borderId="30" xfId="0" applyNumberFormat="1" applyBorder="1" applyAlignment="1">
      <alignment horizontal="center"/>
    </xf>
    <xf numFmtId="0" fontId="11" fillId="0" borderId="30" xfId="0" applyFont="1" applyBorder="1" applyAlignment="1">
      <alignment horizontal="center" vertical="center" shrinkToFit="1"/>
    </xf>
    <xf numFmtId="164" fontId="5" fillId="0" borderId="30" xfId="0" applyNumberFormat="1" applyFont="1" applyBorder="1" applyAlignment="1">
      <alignment horizontal="center" vertical="center" shrinkToFit="1"/>
    </xf>
    <xf numFmtId="3" fontId="13" fillId="0" borderId="38" xfId="0" applyNumberFormat="1" applyFont="1" applyBorder="1" applyAlignment="1">
      <alignment horizontal="center" vertical="center" shrinkToFit="1"/>
    </xf>
    <xf numFmtId="167" fontId="14" fillId="0" borderId="30" xfId="0" applyNumberFormat="1" applyFont="1" applyBorder="1" applyAlignment="1">
      <alignment horizontal="center" vertical="center" shrinkToFit="1"/>
    </xf>
    <xf numFmtId="0" fontId="15" fillId="0" borderId="30" xfId="0" applyFont="1" applyBorder="1" applyAlignment="1">
      <alignment horizontal="center" vertical="center" shrinkToFit="1"/>
    </xf>
    <xf numFmtId="168" fontId="15" fillId="0" borderId="39" xfId="0" applyNumberFormat="1" applyFont="1" applyBorder="1" applyAlignment="1">
      <alignment horizontal="center" vertical="center" shrinkToFit="1"/>
    </xf>
    <xf numFmtId="0" fontId="8" fillId="0" borderId="42" xfId="0" applyFont="1" applyBorder="1" applyAlignment="1">
      <alignment horizontal="left" vertical="center" wrapText="1" indent="1"/>
    </xf>
    <xf numFmtId="165" fontId="0" fillId="0" borderId="42" xfId="0" applyNumberFormat="1" applyBorder="1" applyAlignment="1">
      <alignment horizontal="center"/>
    </xf>
    <xf numFmtId="0" fontId="11" fillId="0" borderId="42" xfId="0" applyFont="1" applyBorder="1" applyAlignment="1">
      <alignment horizontal="center" vertical="center" shrinkToFit="1"/>
    </xf>
    <xf numFmtId="164" fontId="5" fillId="0" borderId="18" xfId="0" applyNumberFormat="1" applyFont="1" applyBorder="1" applyAlignment="1">
      <alignment horizontal="center" vertical="center" shrinkToFit="1"/>
    </xf>
    <xf numFmtId="3" fontId="13" fillId="0" borderId="17" xfId="0" applyNumberFormat="1" applyFont="1" applyBorder="1" applyAlignment="1">
      <alignment horizontal="center" vertical="center" shrinkToFit="1"/>
    </xf>
    <xf numFmtId="168" fontId="15" fillId="0" borderId="14" xfId="0" applyNumberFormat="1" applyFont="1" applyBorder="1" applyAlignment="1">
      <alignment horizontal="center" vertical="center" shrinkToFit="1"/>
    </xf>
    <xf numFmtId="167" fontId="14" fillId="0" borderId="14" xfId="0" applyNumberFormat="1" applyFont="1" applyBorder="1" applyAlignment="1">
      <alignment horizontal="center" vertical="center" shrinkToFit="1"/>
    </xf>
    <xf numFmtId="0" fontId="15" fillId="0" borderId="21" xfId="0" applyFont="1" applyBorder="1" applyAlignment="1">
      <alignment horizontal="center" vertical="center" shrinkToFit="1"/>
    </xf>
    <xf numFmtId="0" fontId="3" fillId="0" borderId="0" xfId="1" applyAlignment="1">
      <alignment horizontal="center"/>
    </xf>
    <xf numFmtId="0" fontId="3" fillId="0" borderId="0" xfId="1" applyAlignment="1">
      <alignment horizontal="left"/>
    </xf>
    <xf numFmtId="0" fontId="3" fillId="0" borderId="0" xfId="1"/>
    <xf numFmtId="0" fontId="35" fillId="0" borderId="0" xfId="1" applyFont="1"/>
    <xf numFmtId="0" fontId="3" fillId="0" borderId="0" xfId="1" applyAlignment="1">
      <alignment vertical="center"/>
    </xf>
    <xf numFmtId="0" fontId="3" fillId="0" borderId="0" xfId="1" applyAlignment="1">
      <alignment horizontal="center" vertical="center"/>
    </xf>
    <xf numFmtId="0" fontId="36" fillId="0" borderId="0" xfId="1" applyFont="1" applyAlignment="1">
      <alignment horizontal="center" vertical="center"/>
    </xf>
    <xf numFmtId="0" fontId="30" fillId="0" borderId="0" xfId="1" applyFont="1" applyAlignment="1">
      <alignment vertical="center"/>
    </xf>
    <xf numFmtId="0" fontId="37" fillId="0" borderId="0" xfId="1" applyFont="1" applyAlignment="1">
      <alignment horizontal="center" vertical="center"/>
    </xf>
    <xf numFmtId="0" fontId="41" fillId="10" borderId="1" xfId="1" applyFont="1" applyFill="1" applyBorder="1" applyAlignment="1">
      <alignment horizontal="center" vertical="center"/>
    </xf>
    <xf numFmtId="0" fontId="41" fillId="0" borderId="0" xfId="1" applyFont="1" applyAlignment="1">
      <alignment vertical="center"/>
    </xf>
    <xf numFmtId="0" fontId="42" fillId="0" borderId="1" xfId="1" applyFont="1" applyBorder="1" applyAlignment="1">
      <alignment horizontal="center" vertical="center"/>
    </xf>
    <xf numFmtId="0" fontId="43" fillId="11" borderId="1" xfId="1" applyFont="1" applyFill="1" applyBorder="1" applyAlignment="1">
      <alignment horizontal="center" vertical="center"/>
    </xf>
    <xf numFmtId="0" fontId="6" fillId="0" borderId="3" xfId="1" applyFont="1" applyBorder="1" applyAlignment="1">
      <alignment horizontal="center" vertical="center" shrinkToFit="1"/>
    </xf>
    <xf numFmtId="2" fontId="3" fillId="0" borderId="1" xfId="1" applyNumberFormat="1" applyBorder="1" applyAlignment="1">
      <alignment horizontal="center" vertical="center"/>
    </xf>
    <xf numFmtId="0" fontId="36" fillId="0" borderId="1" xfId="1" applyFont="1" applyBorder="1" applyAlignment="1">
      <alignment horizontal="center" vertical="center"/>
    </xf>
    <xf numFmtId="0" fontId="3" fillId="0" borderId="2" xfId="1" applyBorder="1" applyAlignment="1">
      <alignment vertical="center"/>
    </xf>
    <xf numFmtId="0" fontId="6" fillId="12" borderId="3" xfId="1" applyFont="1" applyFill="1" applyBorder="1" applyAlignment="1">
      <alignment horizontal="center" vertical="center" shrinkToFit="1"/>
    </xf>
    <xf numFmtId="0" fontId="3" fillId="0" borderId="1" xfId="1" applyBorder="1" applyAlignment="1">
      <alignment horizontal="center" vertical="center"/>
    </xf>
    <xf numFmtId="0" fontId="37" fillId="0" borderId="1" xfId="1" applyFont="1" applyBorder="1" applyAlignment="1">
      <alignment horizontal="center" vertical="center"/>
    </xf>
    <xf numFmtId="0" fontId="30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shrinkToFit="1"/>
    </xf>
    <xf numFmtId="169" fontId="36" fillId="0" borderId="1" xfId="1" applyNumberFormat="1" applyFont="1" applyBorder="1" applyAlignment="1">
      <alignment horizontal="center" vertical="center"/>
    </xf>
    <xf numFmtId="0" fontId="3" fillId="0" borderId="3" xfId="1" applyBorder="1" applyAlignment="1">
      <alignment vertical="center"/>
    </xf>
    <xf numFmtId="169" fontId="37" fillId="0" borderId="1" xfId="1" applyNumberFormat="1" applyFont="1" applyBorder="1" applyAlignment="1">
      <alignment horizontal="center" vertical="center"/>
    </xf>
    <xf numFmtId="169" fontId="36" fillId="12" borderId="1" xfId="1" applyNumberFormat="1" applyFont="1" applyFill="1" applyBorder="1" applyAlignment="1">
      <alignment horizontal="center" vertical="center"/>
    </xf>
    <xf numFmtId="169" fontId="36" fillId="12" borderId="2" xfId="1" applyNumberFormat="1" applyFont="1" applyFill="1" applyBorder="1" applyAlignment="1">
      <alignment horizontal="center" vertical="center"/>
    </xf>
    <xf numFmtId="169" fontId="36" fillId="0" borderId="3" xfId="1" applyNumberFormat="1" applyFont="1" applyBorder="1" applyAlignment="1">
      <alignment horizontal="center" vertical="center"/>
    </xf>
    <xf numFmtId="0" fontId="3" fillId="12" borderId="2" xfId="1" applyFill="1" applyBorder="1" applyAlignment="1">
      <alignment vertical="center"/>
    </xf>
    <xf numFmtId="169" fontId="36" fillId="12" borderId="3" xfId="1" applyNumberFormat="1" applyFont="1" applyFill="1" applyBorder="1" applyAlignment="1">
      <alignment horizontal="center" vertical="center"/>
    </xf>
    <xf numFmtId="0" fontId="6" fillId="12" borderId="1" xfId="1" applyFont="1" applyFill="1" applyBorder="1" applyAlignment="1">
      <alignment horizontal="center" vertical="center" shrinkToFit="1"/>
    </xf>
    <xf numFmtId="0" fontId="41" fillId="12" borderId="1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12" borderId="1" xfId="1" applyFont="1" applyFill="1" applyBorder="1" applyAlignment="1">
      <alignment horizontal="center" vertical="center" wrapText="1"/>
    </xf>
    <xf numFmtId="0" fontId="45" fillId="0" borderId="1" xfId="0" applyFont="1" applyBorder="1" applyAlignment="1">
      <alignment horizontal="center"/>
    </xf>
    <xf numFmtId="0" fontId="45" fillId="0" borderId="37" xfId="0" applyFont="1" applyBorder="1" applyAlignment="1">
      <alignment horizontal="center"/>
    </xf>
    <xf numFmtId="0" fontId="45" fillId="0" borderId="40" xfId="0" applyFont="1" applyBorder="1" applyAlignment="1">
      <alignment horizontal="center"/>
    </xf>
    <xf numFmtId="0" fontId="45" fillId="0" borderId="41" xfId="0" applyFont="1" applyBorder="1" applyAlignment="1">
      <alignment horizontal="center"/>
    </xf>
    <xf numFmtId="0" fontId="45" fillId="0" borderId="0" xfId="0" applyFont="1"/>
    <xf numFmtId="0" fontId="31" fillId="7" borderId="1" xfId="0" applyFont="1" applyFill="1" applyBorder="1" applyAlignment="1">
      <alignment horizontal="center" vertical="center" shrinkToFit="1"/>
    </xf>
    <xf numFmtId="164" fontId="32" fillId="7" borderId="3" xfId="0" applyNumberFormat="1" applyFont="1" applyFill="1" applyBorder="1" applyAlignment="1">
      <alignment horizontal="center" vertical="center" shrinkToFit="1"/>
    </xf>
    <xf numFmtId="3" fontId="31" fillId="7" borderId="15" xfId="0" applyNumberFormat="1" applyFont="1" applyFill="1" applyBorder="1" applyAlignment="1">
      <alignment horizontal="center" vertical="center" shrinkToFit="1"/>
    </xf>
    <xf numFmtId="164" fontId="32" fillId="7" borderId="2" xfId="0" applyNumberFormat="1" applyFont="1" applyFill="1" applyBorder="1" applyAlignment="1">
      <alignment horizontal="center" vertical="center" shrinkToFit="1"/>
    </xf>
    <xf numFmtId="3" fontId="31" fillId="7" borderId="12" xfId="0" applyNumberFormat="1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left" vertical="center" indent="2" shrinkToFit="1"/>
    </xf>
    <xf numFmtId="164" fontId="5" fillId="0" borderId="1" xfId="0" applyNumberFormat="1" applyFont="1" applyBorder="1" applyAlignment="1">
      <alignment horizontal="center" vertical="center" shrinkToFit="1"/>
    </xf>
    <xf numFmtId="3" fontId="13" fillId="0" borderId="1" xfId="0" applyNumberFormat="1" applyFont="1" applyBorder="1" applyAlignment="1">
      <alignment horizontal="center" vertical="center" shrinkToFit="1"/>
    </xf>
    <xf numFmtId="167" fontId="14" fillId="0" borderId="1" xfId="0" applyNumberFormat="1" applyFont="1" applyBorder="1" applyAlignment="1">
      <alignment horizontal="center" vertical="center" shrinkToFit="1"/>
    </xf>
    <xf numFmtId="3" fontId="15" fillId="0" borderId="1" xfId="0" applyNumberFormat="1" applyFont="1" applyBorder="1" applyAlignment="1">
      <alignment horizontal="center" vertical="center" shrinkToFit="1"/>
    </xf>
    <xf numFmtId="3" fontId="16" fillId="0" borderId="1" xfId="0" applyNumberFormat="1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168" fontId="15" fillId="0" borderId="1" xfId="0" applyNumberFormat="1" applyFont="1" applyBorder="1" applyAlignment="1">
      <alignment horizontal="center" vertical="center" shrinkToFit="1"/>
    </xf>
    <xf numFmtId="0" fontId="11" fillId="0" borderId="15" xfId="0" applyFont="1" applyBorder="1" applyAlignment="1">
      <alignment horizontal="center" vertical="center" shrinkToFit="1"/>
    </xf>
    <xf numFmtId="0" fontId="11" fillId="0" borderId="38" xfId="0" applyFont="1" applyBorder="1" applyAlignment="1">
      <alignment horizontal="center" vertical="center" shrinkToFit="1"/>
    </xf>
    <xf numFmtId="0" fontId="11" fillId="0" borderId="43" xfId="0" applyFont="1" applyBorder="1" applyAlignment="1">
      <alignment horizontal="center" vertical="center" shrinkToFit="1"/>
    </xf>
    <xf numFmtId="0" fontId="11" fillId="0" borderId="51" xfId="0" applyFont="1" applyBorder="1" applyAlignment="1">
      <alignment horizontal="center" vertical="center" shrinkToFit="1"/>
    </xf>
    <xf numFmtId="0" fontId="0" fillId="0" borderId="30" xfId="0" applyBorder="1" applyAlignment="1">
      <alignment horizontal="center"/>
    </xf>
    <xf numFmtId="0" fontId="7" fillId="0" borderId="30" xfId="0" applyFont="1" applyBorder="1" applyAlignment="1">
      <alignment horizontal="left" vertical="center" indent="2" shrinkToFit="1"/>
    </xf>
    <xf numFmtId="166" fontId="12" fillId="0" borderId="30" xfId="0" applyNumberFormat="1" applyFont="1" applyBorder="1" applyAlignment="1">
      <alignment horizontal="center" vertical="center" shrinkToFit="1"/>
    </xf>
    <xf numFmtId="3" fontId="13" fillId="0" borderId="30" xfId="0" applyNumberFormat="1" applyFont="1" applyBorder="1" applyAlignment="1">
      <alignment horizontal="center" vertical="center" shrinkToFit="1"/>
    </xf>
    <xf numFmtId="3" fontId="15" fillId="0" borderId="30" xfId="0" applyNumberFormat="1" applyFont="1" applyBorder="1" applyAlignment="1">
      <alignment horizontal="center" vertical="center" shrinkToFit="1"/>
    </xf>
    <xf numFmtId="3" fontId="16" fillId="0" borderId="30" xfId="0" applyNumberFormat="1" applyFont="1" applyBorder="1" applyAlignment="1">
      <alignment horizontal="center" vertical="center" shrinkToFit="1"/>
    </xf>
    <xf numFmtId="168" fontId="15" fillId="0" borderId="30" xfId="0" applyNumberFormat="1" applyFont="1" applyBorder="1" applyAlignment="1">
      <alignment horizontal="center" vertical="center" shrinkToFit="1"/>
    </xf>
    <xf numFmtId="168" fontId="15" fillId="0" borderId="52" xfId="0" applyNumberFormat="1" applyFont="1" applyBorder="1" applyAlignment="1">
      <alignment horizontal="center" vertical="center" shrinkToFit="1"/>
    </xf>
    <xf numFmtId="0" fontId="0" fillId="0" borderId="42" xfId="0" applyBorder="1" applyAlignment="1">
      <alignment horizontal="center"/>
    </xf>
    <xf numFmtId="0" fontId="7" fillId="0" borderId="42" xfId="0" applyFont="1" applyBorder="1" applyAlignment="1">
      <alignment horizontal="left" vertical="center" indent="2" shrinkToFit="1"/>
    </xf>
    <xf numFmtId="166" fontId="12" fillId="0" borderId="42" xfId="0" applyNumberFormat="1" applyFont="1" applyBorder="1" applyAlignment="1">
      <alignment horizontal="center" vertical="center" shrinkToFit="1"/>
    </xf>
    <xf numFmtId="164" fontId="5" fillId="0" borderId="42" xfId="0" applyNumberFormat="1" applyFont="1" applyBorder="1" applyAlignment="1">
      <alignment horizontal="center" vertical="center" shrinkToFit="1"/>
    </xf>
    <xf numFmtId="3" fontId="13" fillId="0" borderId="42" xfId="0" applyNumberFormat="1" applyFont="1" applyBorder="1" applyAlignment="1">
      <alignment horizontal="center" vertical="center" shrinkToFit="1"/>
    </xf>
    <xf numFmtId="167" fontId="14" fillId="0" borderId="42" xfId="0" applyNumberFormat="1" applyFont="1" applyBorder="1" applyAlignment="1">
      <alignment horizontal="center" vertical="center" shrinkToFit="1"/>
    </xf>
    <xf numFmtId="3" fontId="15" fillId="0" borderId="42" xfId="0" applyNumberFormat="1" applyFont="1" applyBorder="1" applyAlignment="1">
      <alignment horizontal="center" vertical="center" shrinkToFit="1"/>
    </xf>
    <xf numFmtId="3" fontId="16" fillId="0" borderId="42" xfId="0" applyNumberFormat="1" applyFont="1" applyBorder="1" applyAlignment="1">
      <alignment horizontal="center" vertical="center" shrinkToFit="1"/>
    </xf>
    <xf numFmtId="0" fontId="15" fillId="0" borderId="42" xfId="0" applyFont="1" applyBorder="1" applyAlignment="1">
      <alignment horizontal="center" vertical="center" shrinkToFit="1"/>
    </xf>
    <xf numFmtId="168" fontId="15" fillId="0" borderId="42" xfId="0" applyNumberFormat="1" applyFont="1" applyBorder="1" applyAlignment="1">
      <alignment horizontal="center" vertical="center" shrinkToFit="1"/>
    </xf>
    <xf numFmtId="168" fontId="15" fillId="0" borderId="53" xfId="0" applyNumberFormat="1" applyFont="1" applyBorder="1" applyAlignment="1">
      <alignment horizontal="center" vertical="center" shrinkToFit="1"/>
    </xf>
    <xf numFmtId="0" fontId="45" fillId="13" borderId="0" xfId="0" applyFont="1" applyFill="1"/>
    <xf numFmtId="0" fontId="0" fillId="13" borderId="34" xfId="0" applyFill="1" applyBorder="1"/>
    <xf numFmtId="165" fontId="0" fillId="13" borderId="0" xfId="0" applyNumberFormat="1" applyFill="1" applyAlignment="1">
      <alignment horizontal="center"/>
    </xf>
    <xf numFmtId="0" fontId="0" fillId="13" borderId="0" xfId="0" applyFill="1" applyAlignment="1">
      <alignment horizontal="center"/>
    </xf>
    <xf numFmtId="0" fontId="15" fillId="13" borderId="0" xfId="0" applyFont="1" applyFill="1" applyAlignment="1">
      <alignment horizontal="left" vertical="center" wrapText="1" indent="2"/>
    </xf>
    <xf numFmtId="0" fontId="15" fillId="13" borderId="0" xfId="0" applyFont="1" applyFill="1" applyAlignment="1">
      <alignment vertical="center" wrapText="1"/>
    </xf>
    <xf numFmtId="0" fontId="15" fillId="13" borderId="0" xfId="0" applyFont="1" applyFill="1" applyAlignment="1">
      <alignment horizontal="center" vertical="center" wrapText="1"/>
    </xf>
    <xf numFmtId="0" fontId="18" fillId="13" borderId="0" xfId="0" applyFont="1" applyFill="1" applyAlignment="1">
      <alignment vertical="center" wrapText="1"/>
    </xf>
    <xf numFmtId="0" fontId="0" fillId="13" borderId="35" xfId="0" applyFill="1" applyBorder="1"/>
    <xf numFmtId="0" fontId="0" fillId="13" borderId="33" xfId="0" applyFill="1" applyBorder="1"/>
    <xf numFmtId="165" fontId="22" fillId="2" borderId="0" xfId="0" applyNumberFormat="1" applyFont="1" applyFill="1" applyAlignment="1">
      <alignment horizontal="center"/>
    </xf>
    <xf numFmtId="0" fontId="22" fillId="2" borderId="0" xfId="0" applyFont="1" applyFill="1" applyAlignment="1">
      <alignment horizontal="center"/>
    </xf>
    <xf numFmtId="165" fontId="22" fillId="2" borderId="1" xfId="0" applyNumberFormat="1" applyFont="1" applyFill="1" applyBorder="1" applyAlignment="1">
      <alignment horizontal="center"/>
    </xf>
    <xf numFmtId="0" fontId="22" fillId="2" borderId="20" xfId="0" applyFont="1" applyFill="1" applyBorder="1" applyAlignment="1">
      <alignment horizontal="center"/>
    </xf>
    <xf numFmtId="0" fontId="30" fillId="0" borderId="0" xfId="1" applyFont="1" applyAlignment="1">
      <alignment horizontal="center"/>
    </xf>
    <xf numFmtId="165" fontId="3" fillId="0" borderId="0" xfId="1" applyNumberFormat="1" applyAlignment="1">
      <alignment horizontal="center"/>
    </xf>
    <xf numFmtId="2" fontId="3" fillId="0" borderId="0" xfId="1" applyNumberFormat="1" applyAlignment="1">
      <alignment horizontal="center"/>
    </xf>
    <xf numFmtId="0" fontId="45" fillId="2" borderId="1" xfId="0" applyFont="1" applyFill="1" applyBorder="1" applyAlignment="1">
      <alignment horizontal="center"/>
    </xf>
    <xf numFmtId="0" fontId="46" fillId="0" borderId="0" xfId="2"/>
    <xf numFmtId="0" fontId="50" fillId="15" borderId="1" xfId="2" applyFont="1" applyFill="1" applyBorder="1"/>
    <xf numFmtId="0" fontId="48" fillId="15" borderId="1" xfId="2" applyFont="1" applyFill="1" applyBorder="1" applyAlignment="1">
      <alignment horizontal="center"/>
    </xf>
    <xf numFmtId="0" fontId="2" fillId="15" borderId="1" xfId="2" applyFont="1" applyFill="1" applyBorder="1" applyAlignment="1">
      <alignment horizontal="center"/>
    </xf>
    <xf numFmtId="0" fontId="51" fillId="15" borderId="1" xfId="2" applyFont="1" applyFill="1" applyBorder="1" applyAlignment="1">
      <alignment horizontal="center"/>
    </xf>
    <xf numFmtId="0" fontId="53" fillId="0" borderId="1" xfId="2" applyFont="1" applyBorder="1"/>
    <xf numFmtId="0" fontId="54" fillId="15" borderId="1" xfId="2" applyFont="1" applyFill="1" applyBorder="1" applyAlignment="1">
      <alignment horizontal="center"/>
    </xf>
    <xf numFmtId="0" fontId="52" fillId="0" borderId="1" xfId="2" applyFont="1" applyBorder="1" applyAlignment="1">
      <alignment horizontal="center"/>
    </xf>
    <xf numFmtId="0" fontId="50" fillId="0" borderId="1" xfId="2" applyFont="1" applyBorder="1"/>
    <xf numFmtId="0" fontId="2" fillId="16" borderId="1" xfId="2" applyFont="1" applyFill="1" applyBorder="1" applyAlignment="1">
      <alignment horizontal="center"/>
    </xf>
    <xf numFmtId="0" fontId="55" fillId="17" borderId="1" xfId="2" applyFont="1" applyFill="1" applyBorder="1" applyAlignment="1">
      <alignment horizontal="left"/>
    </xf>
    <xf numFmtId="0" fontId="56" fillId="17" borderId="1" xfId="2" applyFont="1" applyFill="1" applyBorder="1" applyAlignment="1">
      <alignment horizontal="left"/>
    </xf>
    <xf numFmtId="0" fontId="52" fillId="17" borderId="1" xfId="2" applyFont="1" applyFill="1" applyBorder="1" applyAlignment="1">
      <alignment horizontal="center"/>
    </xf>
    <xf numFmtId="0" fontId="53" fillId="15" borderId="1" xfId="2" applyFont="1" applyFill="1" applyBorder="1"/>
    <xf numFmtId="0" fontId="57" fillId="15" borderId="1" xfId="2" applyFont="1" applyFill="1" applyBorder="1" applyAlignment="1">
      <alignment horizontal="center"/>
    </xf>
    <xf numFmtId="0" fontId="52" fillId="15" borderId="1" xfId="2" applyFont="1" applyFill="1" applyBorder="1" applyAlignment="1">
      <alignment horizontal="center"/>
    </xf>
    <xf numFmtId="0" fontId="2" fillId="0" borderId="1" xfId="2" applyFont="1" applyBorder="1"/>
    <xf numFmtId="0" fontId="53" fillId="15" borderId="1" xfId="2" applyFont="1" applyFill="1" applyBorder="1" applyAlignment="1">
      <alignment horizontal="center"/>
    </xf>
    <xf numFmtId="0" fontId="58" fillId="15" borderId="1" xfId="2" applyFont="1" applyFill="1" applyBorder="1"/>
    <xf numFmtId="0" fontId="59" fillId="15" borderId="1" xfId="2" applyFont="1" applyFill="1" applyBorder="1" applyAlignment="1">
      <alignment horizontal="center"/>
    </xf>
    <xf numFmtId="0" fontId="58" fillId="0" borderId="1" xfId="2" applyFont="1" applyBorder="1"/>
    <xf numFmtId="0" fontId="46" fillId="0" borderId="0" xfId="2" applyAlignment="1">
      <alignment horizontal="center"/>
    </xf>
    <xf numFmtId="0" fontId="2" fillId="0" borderId="0" xfId="1" applyFont="1" applyAlignment="1">
      <alignment horizontal="center"/>
    </xf>
    <xf numFmtId="0" fontId="4" fillId="2" borderId="4" xfId="0" applyFont="1" applyFill="1" applyBorder="1" applyAlignment="1">
      <alignment horizontal="left" vertical="center" wrapText="1" indent="1"/>
    </xf>
    <xf numFmtId="165" fontId="0" fillId="2" borderId="4" xfId="0" applyNumberFormat="1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7" fillId="2" borderId="29" xfId="0" applyFont="1" applyFill="1" applyBorder="1" applyAlignment="1">
      <alignment horizontal="left" vertical="center" indent="2" shrinkToFit="1"/>
    </xf>
    <xf numFmtId="0" fontId="0" fillId="2" borderId="0" xfId="0" applyFill="1" applyAlignment="1">
      <alignment horizontal="center"/>
    </xf>
    <xf numFmtId="166" fontId="12" fillId="2" borderId="4" xfId="0" applyNumberFormat="1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  <xf numFmtId="164" fontId="5" fillId="2" borderId="3" xfId="0" applyNumberFormat="1" applyFont="1" applyFill="1" applyBorder="1" applyAlignment="1">
      <alignment horizontal="center" vertical="center" shrinkToFit="1"/>
    </xf>
    <xf numFmtId="3" fontId="15" fillId="2" borderId="22" xfId="0" applyNumberFormat="1" applyFont="1" applyFill="1" applyBorder="1" applyAlignment="1">
      <alignment horizontal="center" vertical="center" shrinkToFit="1"/>
    </xf>
    <xf numFmtId="0" fontId="15" fillId="2" borderId="21" xfId="0" applyFont="1" applyFill="1" applyBorder="1" applyAlignment="1">
      <alignment horizontal="center" vertical="center" shrinkToFit="1"/>
    </xf>
    <xf numFmtId="168" fontId="15" fillId="2" borderId="22" xfId="0" applyNumberFormat="1" applyFont="1" applyFill="1" applyBorder="1" applyAlignment="1">
      <alignment horizontal="center" vertical="center" shrinkToFit="1"/>
    </xf>
    <xf numFmtId="165" fontId="0" fillId="7" borderId="1" xfId="0" applyNumberFormat="1" applyFill="1" applyBorder="1" applyAlignment="1">
      <alignment horizontal="center"/>
    </xf>
    <xf numFmtId="0" fontId="0" fillId="7" borderId="20" xfId="0" applyFill="1" applyBorder="1" applyAlignment="1">
      <alignment horizontal="center"/>
    </xf>
    <xf numFmtId="165" fontId="0" fillId="7" borderId="4" xfId="0" applyNumberFormat="1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0" fontId="0" fillId="13" borderId="0" xfId="0" applyFill="1" applyBorder="1"/>
    <xf numFmtId="0" fontId="22" fillId="7" borderId="0" xfId="0" applyFont="1" applyFill="1" applyAlignment="1">
      <alignment horizontal="center"/>
    </xf>
    <xf numFmtId="0" fontId="22" fillId="7" borderId="20" xfId="0" applyFont="1" applyFill="1" applyBorder="1" applyAlignment="1">
      <alignment horizontal="center"/>
    </xf>
    <xf numFmtId="0" fontId="7" fillId="7" borderId="29" xfId="0" applyFont="1" applyFill="1" applyBorder="1" applyAlignment="1">
      <alignment horizontal="left" vertical="center" indent="2" shrinkToFit="1"/>
    </xf>
    <xf numFmtId="0" fontId="0" fillId="7" borderId="0" xfId="0" applyFill="1" applyAlignment="1">
      <alignment horizontal="center"/>
    </xf>
    <xf numFmtId="166" fontId="12" fillId="7" borderId="20" xfId="0" applyNumberFormat="1" applyFont="1" applyFill="1" applyBorder="1" applyAlignment="1">
      <alignment horizontal="center" vertical="center" shrinkToFit="1"/>
    </xf>
    <xf numFmtId="166" fontId="12" fillId="7" borderId="4" xfId="0" applyNumberFormat="1" applyFont="1" applyFill="1" applyBorder="1" applyAlignment="1">
      <alignment horizontal="center" vertical="center" shrinkToFit="1"/>
    </xf>
    <xf numFmtId="165" fontId="22" fillId="7" borderId="0" xfId="0" applyNumberFormat="1" applyFont="1" applyFill="1" applyAlignment="1">
      <alignment horizontal="center"/>
    </xf>
    <xf numFmtId="165" fontId="22" fillId="7" borderId="1" xfId="0" applyNumberFormat="1" applyFont="1" applyFill="1" applyBorder="1" applyAlignment="1">
      <alignment horizontal="center"/>
    </xf>
    <xf numFmtId="0" fontId="11" fillId="7" borderId="43" xfId="0" applyFont="1" applyFill="1" applyBorder="1" applyAlignment="1">
      <alignment horizontal="center" vertical="center" shrinkToFit="1"/>
    </xf>
    <xf numFmtId="164" fontId="5" fillId="7" borderId="3" xfId="0" applyNumberFormat="1" applyFont="1" applyFill="1" applyBorder="1" applyAlignment="1">
      <alignment horizontal="center" vertical="center" shrinkToFit="1"/>
    </xf>
    <xf numFmtId="3" fontId="13" fillId="7" borderId="15" xfId="0" applyNumberFormat="1" applyFont="1" applyFill="1" applyBorder="1" applyAlignment="1">
      <alignment horizontal="center" vertical="center" shrinkToFit="1"/>
    </xf>
    <xf numFmtId="0" fontId="7" fillId="7" borderId="28" xfId="0" applyFont="1" applyFill="1" applyBorder="1" applyAlignment="1">
      <alignment horizontal="left" vertical="center" indent="2" shrinkToFit="1"/>
    </xf>
    <xf numFmtId="0" fontId="0" fillId="0" borderId="32" xfId="0" applyBorder="1" applyAlignment="1">
      <alignment horizontal="center"/>
    </xf>
    <xf numFmtId="166" fontId="12" fillId="2" borderId="2" xfId="0" applyNumberFormat="1" applyFont="1" applyFill="1" applyBorder="1" applyAlignment="1">
      <alignment horizontal="center" vertical="center" shrinkToFit="1"/>
    </xf>
    <xf numFmtId="165" fontId="0" fillId="0" borderId="0" xfId="0" applyNumberFormat="1" applyBorder="1" applyAlignment="1">
      <alignment horizontal="center"/>
    </xf>
    <xf numFmtId="166" fontId="12" fillId="0" borderId="0" xfId="0" applyNumberFormat="1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left" vertical="center" indent="2" shrinkToFit="1"/>
    </xf>
    <xf numFmtId="0" fontId="61" fillId="0" borderId="0" xfId="0" applyFont="1" applyBorder="1" applyAlignment="1">
      <alignment horizontal="center" vertical="center" shrinkToFit="1"/>
    </xf>
    <xf numFmtId="166" fontId="62" fillId="0" borderId="0" xfId="0" applyNumberFormat="1" applyFont="1" applyBorder="1" applyAlignment="1">
      <alignment horizontal="center" vertical="center" shrinkToFit="1"/>
    </xf>
    <xf numFmtId="0" fontId="31" fillId="2" borderId="1" xfId="0" applyFont="1" applyFill="1" applyBorder="1" applyAlignment="1">
      <alignment horizontal="center" vertical="center" shrinkToFit="1"/>
    </xf>
    <xf numFmtId="164" fontId="32" fillId="2" borderId="2" xfId="0" applyNumberFormat="1" applyFont="1" applyFill="1" applyBorder="1" applyAlignment="1">
      <alignment horizontal="center" vertical="center" shrinkToFit="1"/>
    </xf>
    <xf numFmtId="3" fontId="31" fillId="2" borderId="12" xfId="0" applyNumberFormat="1" applyFont="1" applyFill="1" applyBorder="1" applyAlignment="1">
      <alignment horizontal="center" vertical="center" shrinkToFit="1"/>
    </xf>
    <xf numFmtId="0" fontId="6" fillId="8" borderId="2" xfId="0" applyFont="1" applyFill="1" applyBorder="1" applyAlignment="1">
      <alignment horizontal="left" vertical="center" wrapText="1" indent="1"/>
    </xf>
    <xf numFmtId="0" fontId="45" fillId="0" borderId="0" xfId="0" applyFont="1" applyBorder="1" applyAlignment="1">
      <alignment horizontal="center"/>
    </xf>
    <xf numFmtId="0" fontId="4" fillId="0" borderId="2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left" vertical="center" indent="2" shrinkToFit="1"/>
    </xf>
    <xf numFmtId="0" fontId="0" fillId="0" borderId="0" xfId="0" applyBorder="1" applyAlignment="1">
      <alignment horizontal="center"/>
    </xf>
    <xf numFmtId="0" fontId="11" fillId="0" borderId="0" xfId="0" applyFont="1" applyBorder="1" applyAlignment="1">
      <alignment horizontal="center" vertical="center" shrinkToFit="1"/>
    </xf>
    <xf numFmtId="164" fontId="5" fillId="0" borderId="0" xfId="0" applyNumberFormat="1" applyFont="1" applyBorder="1" applyAlignment="1">
      <alignment horizontal="center" vertical="center" shrinkToFit="1"/>
    </xf>
    <xf numFmtId="3" fontId="13" fillId="0" borderId="0" xfId="0" applyNumberFormat="1" applyFont="1" applyBorder="1" applyAlignment="1">
      <alignment horizontal="center" vertical="center" shrinkToFit="1"/>
    </xf>
    <xf numFmtId="167" fontId="14" fillId="0" borderId="0" xfId="0" applyNumberFormat="1" applyFont="1" applyBorder="1" applyAlignment="1">
      <alignment horizontal="center" vertical="center" shrinkToFit="1"/>
    </xf>
    <xf numFmtId="3" fontId="15" fillId="0" borderId="0" xfId="0" applyNumberFormat="1" applyFont="1" applyBorder="1" applyAlignment="1">
      <alignment horizontal="center" vertical="center" shrinkToFit="1"/>
    </xf>
    <xf numFmtId="3" fontId="16" fillId="0" borderId="0" xfId="0" applyNumberFormat="1" applyFont="1" applyBorder="1" applyAlignment="1">
      <alignment horizontal="center" vertical="center" shrinkToFit="1"/>
    </xf>
    <xf numFmtId="0" fontId="15" fillId="0" borderId="0" xfId="0" applyFont="1" applyBorder="1" applyAlignment="1">
      <alignment horizontal="center" vertical="center" shrinkToFit="1"/>
    </xf>
    <xf numFmtId="168" fontId="15" fillId="0" borderId="0" xfId="0" applyNumberFormat="1" applyFont="1" applyBorder="1" applyAlignment="1">
      <alignment horizontal="center" vertical="center" shrinkToFit="1"/>
    </xf>
    <xf numFmtId="165" fontId="30" fillId="0" borderId="0" xfId="1" applyNumberFormat="1" applyFont="1" applyAlignment="1">
      <alignment horizontal="center"/>
    </xf>
    <xf numFmtId="0" fontId="24" fillId="0" borderId="48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26" fillId="2" borderId="54" xfId="0" applyFont="1" applyFill="1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28" fillId="0" borderId="33" xfId="0" applyFont="1" applyBorder="1" applyAlignment="1">
      <alignment vertical="center" wrapText="1"/>
    </xf>
    <xf numFmtId="0" fontId="0" fillId="0" borderId="34" xfId="0" applyBorder="1" applyAlignment="1"/>
    <xf numFmtId="0" fontId="0" fillId="0" borderId="35" xfId="0" applyBorder="1" applyAlignment="1"/>
    <xf numFmtId="0" fontId="25" fillId="2" borderId="7" xfId="0" applyFont="1" applyFill="1" applyBorder="1" applyAlignment="1">
      <alignment horizontal="center" vertical="center" wrapText="1"/>
    </xf>
    <xf numFmtId="0" fontId="25" fillId="2" borderId="47" xfId="0" applyFont="1" applyFill="1" applyBorder="1" applyAlignment="1">
      <alignment horizontal="center" vertical="center" wrapText="1"/>
    </xf>
    <xf numFmtId="0" fontId="25" fillId="2" borderId="11" xfId="0" applyFont="1" applyFill="1" applyBorder="1" applyAlignment="1">
      <alignment horizontal="center" vertical="center" wrapText="1"/>
    </xf>
    <xf numFmtId="0" fontId="25" fillId="2" borderId="57" xfId="0" applyFont="1" applyFill="1" applyBorder="1" applyAlignment="1">
      <alignment horizontal="center" vertical="center" wrapText="1"/>
    </xf>
    <xf numFmtId="0" fontId="26" fillId="2" borderId="24" xfId="0" applyFont="1" applyFill="1" applyBorder="1" applyAlignment="1">
      <alignment horizontal="center" vertical="center" wrapText="1"/>
    </xf>
    <xf numFmtId="0" fontId="26" fillId="2" borderId="25" xfId="0" applyFont="1" applyFill="1" applyBorder="1" applyAlignment="1">
      <alignment horizontal="center" vertical="center" wrapText="1"/>
    </xf>
    <xf numFmtId="0" fontId="26" fillId="2" borderId="21" xfId="0" applyFont="1" applyFill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26" fillId="2" borderId="13" xfId="0" applyFont="1" applyFill="1" applyBorder="1" applyAlignment="1">
      <alignment horizontal="center" vertical="center" wrapText="1"/>
    </xf>
    <xf numFmtId="0" fontId="26" fillId="2" borderId="22" xfId="0" applyFont="1" applyFill="1" applyBorder="1" applyAlignment="1">
      <alignment horizontal="center" vertical="center" wrapText="1"/>
    </xf>
    <xf numFmtId="0" fontId="23" fillId="2" borderId="24" xfId="0" applyFont="1" applyFill="1" applyBorder="1" applyAlignment="1">
      <alignment horizontal="center" vertical="center" wrapText="1"/>
    </xf>
    <xf numFmtId="0" fontId="23" fillId="2" borderId="25" xfId="0" applyFont="1" applyFill="1" applyBorder="1" applyAlignment="1">
      <alignment horizontal="center" vertical="center" wrapText="1"/>
    </xf>
    <xf numFmtId="0" fontId="23" fillId="2" borderId="21" xfId="0" applyFont="1" applyFill="1" applyBorder="1" applyAlignment="1">
      <alignment horizontal="center" vertical="center" wrapText="1"/>
    </xf>
    <xf numFmtId="0" fontId="23" fillId="2" borderId="47" xfId="0" applyFont="1" applyFill="1" applyBorder="1" applyAlignment="1">
      <alignment horizontal="center" vertical="center" wrapText="1"/>
    </xf>
    <xf numFmtId="0" fontId="27" fillId="2" borderId="57" xfId="0" applyFont="1" applyFill="1" applyBorder="1" applyAlignment="1">
      <alignment horizontal="center" vertical="center" wrapText="1"/>
    </xf>
    <xf numFmtId="0" fontId="27" fillId="2" borderId="16" xfId="0" applyFont="1" applyFill="1" applyBorder="1" applyAlignment="1">
      <alignment horizontal="center" vertical="center" wrapText="1"/>
    </xf>
    <xf numFmtId="0" fontId="44" fillId="2" borderId="24" xfId="0" applyFont="1" applyFill="1" applyBorder="1" applyAlignment="1">
      <alignment horizontal="center" vertical="center" wrapText="1"/>
    </xf>
    <xf numFmtId="0" fontId="44" fillId="2" borderId="25" xfId="0" applyFont="1" applyFill="1" applyBorder="1" applyAlignment="1">
      <alignment horizontal="center" vertical="center" wrapText="1"/>
    </xf>
    <xf numFmtId="0" fontId="44" fillId="2" borderId="21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vertical="center" wrapText="1"/>
    </xf>
    <xf numFmtId="0" fontId="19" fillId="2" borderId="3" xfId="0" applyFont="1" applyFill="1" applyBorder="1" applyAlignment="1">
      <alignment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vertical="center" wrapText="1"/>
    </xf>
    <xf numFmtId="0" fontId="20" fillId="2" borderId="0" xfId="0" applyFont="1" applyFill="1" applyAlignment="1">
      <alignment vertical="center" wrapText="1"/>
    </xf>
    <xf numFmtId="0" fontId="20" fillId="2" borderId="12" xfId="0" applyFont="1" applyFill="1" applyBorder="1" applyAlignment="1">
      <alignment vertical="center" wrapText="1"/>
    </xf>
    <xf numFmtId="0" fontId="20" fillId="2" borderId="32" xfId="0" applyFont="1" applyFill="1" applyBorder="1" applyAlignment="1">
      <alignment vertical="center" wrapText="1"/>
    </xf>
    <xf numFmtId="0" fontId="20" fillId="2" borderId="15" xfId="0" applyFont="1" applyFill="1" applyBorder="1" applyAlignment="1">
      <alignment vertical="center" wrapText="1"/>
    </xf>
    <xf numFmtId="0" fontId="24" fillId="2" borderId="9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24" fillId="2" borderId="0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vertical="center" wrapText="1"/>
    </xf>
    <xf numFmtId="0" fontId="33" fillId="7" borderId="5" xfId="0" applyFont="1" applyFill="1" applyBorder="1" applyAlignment="1">
      <alignment horizontal="center" vertical="center" wrapText="1"/>
    </xf>
    <xf numFmtId="0" fontId="34" fillId="7" borderId="2" xfId="0" applyFont="1" applyFill="1" applyBorder="1" applyAlignment="1">
      <alignment vertical="center" wrapText="1"/>
    </xf>
    <xf numFmtId="0" fontId="34" fillId="7" borderId="18" xfId="0" applyFont="1" applyFill="1" applyBorder="1" applyAlignment="1">
      <alignment vertical="center" wrapText="1"/>
    </xf>
    <xf numFmtId="0" fontId="33" fillId="7" borderId="9" xfId="0" applyFont="1" applyFill="1" applyBorder="1" applyAlignment="1">
      <alignment horizontal="center" vertical="center" wrapText="1"/>
    </xf>
    <xf numFmtId="0" fontId="33" fillId="7" borderId="13" xfId="0" applyFont="1" applyFill="1" applyBorder="1" applyAlignment="1">
      <alignment horizontal="center" vertical="center" wrapText="1"/>
    </xf>
    <xf numFmtId="0" fontId="33" fillId="7" borderId="19" xfId="0" applyFont="1" applyFill="1" applyBorder="1" applyAlignment="1">
      <alignment horizontal="center" vertical="center" wrapText="1"/>
    </xf>
    <xf numFmtId="0" fontId="26" fillId="0" borderId="48" xfId="0" applyFont="1" applyBorder="1" applyAlignment="1">
      <alignment horizontal="center" vertical="center" wrapText="1"/>
    </xf>
    <xf numFmtId="0" fontId="22" fillId="0" borderId="49" xfId="0" applyFont="1" applyBorder="1" applyAlignment="1">
      <alignment horizontal="center" vertical="center" wrapText="1"/>
    </xf>
    <xf numFmtId="0" fontId="26" fillId="0" borderId="44" xfId="0" applyFont="1" applyBorder="1" applyAlignment="1">
      <alignment horizontal="center" vertical="center" wrapText="1"/>
    </xf>
    <xf numFmtId="0" fontId="22" fillId="0" borderId="50" xfId="0" applyFont="1" applyBorder="1" applyAlignment="1">
      <alignment horizontal="center" vertical="center" wrapText="1"/>
    </xf>
    <xf numFmtId="0" fontId="22" fillId="0" borderId="4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33" fillId="7" borderId="24" xfId="0" applyFont="1" applyFill="1" applyBorder="1" applyAlignment="1">
      <alignment horizontal="center" vertical="center" wrapText="1"/>
    </xf>
    <xf numFmtId="0" fontId="33" fillId="7" borderId="25" xfId="0" applyFont="1" applyFill="1" applyBorder="1" applyAlignment="1">
      <alignment horizontal="center" vertical="center" wrapText="1"/>
    </xf>
    <xf numFmtId="0" fontId="33" fillId="7" borderId="45" xfId="0" applyFont="1" applyFill="1" applyBorder="1" applyAlignment="1">
      <alignment horizontal="center" vertical="center" wrapText="1"/>
    </xf>
    <xf numFmtId="0" fontId="23" fillId="7" borderId="26" xfId="0" applyFont="1" applyFill="1" applyBorder="1" applyAlignment="1">
      <alignment horizontal="center" vertical="center" wrapText="1"/>
    </xf>
    <xf numFmtId="0" fontId="27" fillId="7" borderId="27" xfId="0" applyFont="1" applyFill="1" applyBorder="1" applyAlignment="1">
      <alignment horizontal="center" vertical="center" wrapText="1"/>
    </xf>
    <xf numFmtId="0" fontId="27" fillId="7" borderId="28" xfId="0" applyFont="1" applyFill="1" applyBorder="1" applyAlignment="1">
      <alignment horizontal="center" vertical="center" wrapText="1"/>
    </xf>
    <xf numFmtId="0" fontId="24" fillId="7" borderId="6" xfId="0" applyFont="1" applyFill="1" applyBorder="1" applyAlignment="1">
      <alignment horizontal="center" vertical="center" wrapText="1"/>
    </xf>
    <xf numFmtId="0" fontId="19" fillId="7" borderId="10" xfId="0" applyFont="1" applyFill="1" applyBorder="1" applyAlignment="1">
      <alignment vertical="center" wrapText="1"/>
    </xf>
    <xf numFmtId="0" fontId="19" fillId="7" borderId="14" xfId="0" applyFont="1" applyFill="1" applyBorder="1" applyAlignment="1">
      <alignment vertical="center" wrapText="1"/>
    </xf>
    <xf numFmtId="0" fontId="60" fillId="0" borderId="0" xfId="0" applyFont="1" applyAlignment="1">
      <alignment horizontal="center" vertical="center" wrapText="1"/>
    </xf>
    <xf numFmtId="0" fontId="1" fillId="0" borderId="0" xfId="0" applyFont="1" applyAlignment="1"/>
    <xf numFmtId="0" fontId="0" fillId="0" borderId="0" xfId="0" applyAlignment="1"/>
    <xf numFmtId="0" fontId="30" fillId="0" borderId="20" xfId="1" quotePrefix="1" applyFont="1" applyBorder="1" applyAlignment="1">
      <alignment vertical="center"/>
    </xf>
    <xf numFmtId="0" fontId="30" fillId="0" borderId="23" xfId="1" quotePrefix="1" applyFont="1" applyBorder="1" applyAlignment="1">
      <alignment vertical="center"/>
    </xf>
    <xf numFmtId="0" fontId="30" fillId="0" borderId="43" xfId="1" quotePrefix="1" applyFont="1" applyBorder="1" applyAlignment="1">
      <alignment vertical="center"/>
    </xf>
    <xf numFmtId="0" fontId="38" fillId="4" borderId="1" xfId="1" applyFont="1" applyFill="1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38" fillId="5" borderId="1" xfId="1" applyFont="1" applyFill="1" applyBorder="1" applyAlignment="1">
      <alignment horizontal="center" vertical="center" wrapText="1"/>
    </xf>
    <xf numFmtId="0" fontId="3" fillId="0" borderId="1" xfId="1" applyBorder="1" applyAlignment="1">
      <alignment vertical="center"/>
    </xf>
    <xf numFmtId="0" fontId="38" fillId="6" borderId="1" xfId="1" applyFont="1" applyFill="1" applyBorder="1" applyAlignment="1">
      <alignment horizontal="center" vertical="center" wrapText="1"/>
    </xf>
    <xf numFmtId="0" fontId="3" fillId="6" borderId="1" xfId="1" applyFill="1" applyBorder="1" applyAlignment="1">
      <alignment vertical="center"/>
    </xf>
    <xf numFmtId="0" fontId="39" fillId="7" borderId="20" xfId="1" applyFont="1" applyFill="1" applyBorder="1" applyAlignment="1">
      <alignment horizontal="center" vertical="center" wrapText="1"/>
    </xf>
    <xf numFmtId="0" fontId="39" fillId="7" borderId="23" xfId="1" applyFont="1" applyFill="1" applyBorder="1" applyAlignment="1">
      <alignment horizontal="center" vertical="center" wrapText="1"/>
    </xf>
    <xf numFmtId="0" fontId="39" fillId="7" borderId="43" xfId="1" applyFont="1" applyFill="1" applyBorder="1" applyAlignment="1">
      <alignment horizontal="center" vertical="center" wrapText="1"/>
    </xf>
    <xf numFmtId="0" fontId="39" fillId="8" borderId="20" xfId="1" applyFont="1" applyFill="1" applyBorder="1" applyAlignment="1">
      <alignment horizontal="center" vertical="center" wrapText="1"/>
    </xf>
    <xf numFmtId="0" fontId="38" fillId="8" borderId="23" xfId="1" applyFont="1" applyFill="1" applyBorder="1" applyAlignment="1">
      <alignment horizontal="center" vertical="center" wrapText="1"/>
    </xf>
    <xf numFmtId="0" fontId="38" fillId="8" borderId="43" xfId="1" applyFont="1" applyFill="1" applyBorder="1" applyAlignment="1">
      <alignment horizontal="center" vertical="center" wrapText="1"/>
    </xf>
    <xf numFmtId="0" fontId="39" fillId="4" borderId="20" xfId="1" applyFont="1" applyFill="1" applyBorder="1" applyAlignment="1">
      <alignment horizontal="center" vertical="center" wrapText="1"/>
    </xf>
    <xf numFmtId="0" fontId="38" fillId="4" borderId="23" xfId="1" applyFont="1" applyFill="1" applyBorder="1" applyAlignment="1">
      <alignment horizontal="center" vertical="center" wrapText="1"/>
    </xf>
    <xf numFmtId="0" fontId="38" fillId="4" borderId="43" xfId="1" applyFont="1" applyFill="1" applyBorder="1" applyAlignment="1">
      <alignment horizontal="center" vertical="center" wrapText="1"/>
    </xf>
    <xf numFmtId="0" fontId="39" fillId="9" borderId="20" xfId="1" applyFont="1" applyFill="1" applyBorder="1" applyAlignment="1">
      <alignment horizontal="center" vertical="center" wrapText="1"/>
    </xf>
    <xf numFmtId="0" fontId="38" fillId="9" borderId="23" xfId="1" applyFont="1" applyFill="1" applyBorder="1" applyAlignment="1">
      <alignment horizontal="center" vertical="center" wrapText="1"/>
    </xf>
    <xf numFmtId="0" fontId="38" fillId="9" borderId="43" xfId="1" applyFont="1" applyFill="1" applyBorder="1" applyAlignment="1">
      <alignment horizontal="center" vertical="center" wrapText="1"/>
    </xf>
    <xf numFmtId="0" fontId="40" fillId="3" borderId="20" xfId="1" applyFont="1" applyFill="1" applyBorder="1" applyAlignment="1">
      <alignment vertical="center"/>
    </xf>
    <xf numFmtId="0" fontId="40" fillId="3" borderId="23" xfId="1" applyFont="1" applyFill="1" applyBorder="1" applyAlignment="1">
      <alignment vertical="center"/>
    </xf>
    <xf numFmtId="0" fontId="40" fillId="3" borderId="43" xfId="1" applyFont="1" applyFill="1" applyBorder="1" applyAlignment="1">
      <alignment vertical="center"/>
    </xf>
    <xf numFmtId="0" fontId="43" fillId="11" borderId="20" xfId="1" applyFont="1" applyFill="1" applyBorder="1" applyAlignment="1">
      <alignment vertical="center"/>
    </xf>
    <xf numFmtId="0" fontId="43" fillId="11" borderId="23" xfId="1" applyFont="1" applyFill="1" applyBorder="1" applyAlignment="1">
      <alignment vertical="center"/>
    </xf>
    <xf numFmtId="0" fontId="43" fillId="11" borderId="43" xfId="1" applyFont="1" applyFill="1" applyBorder="1" applyAlignment="1">
      <alignment vertical="center"/>
    </xf>
    <xf numFmtId="0" fontId="47" fillId="14" borderId="1" xfId="2" applyFont="1" applyFill="1" applyBorder="1" applyAlignment="1">
      <alignment horizontal="center"/>
    </xf>
    <xf numFmtId="0" fontId="49" fillId="0" borderId="1" xfId="2" applyFont="1" applyBorder="1"/>
    <xf numFmtId="0" fontId="48" fillId="14" borderId="1" xfId="2" applyFont="1" applyFill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49" fillId="0" borderId="1" xfId="2" applyFont="1" applyBorder="1" applyAlignment="1">
      <alignment horizontal="center"/>
    </xf>
    <xf numFmtId="0" fontId="26" fillId="2" borderId="3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4553221D-827E-4F02-BDAB-CD626137FF82}"/>
    <cellStyle name="Обычный 3" xfId="2" xr:uid="{33331772-028D-49DE-B9DE-7D7F37EF5EDD}"/>
  </cellStyles>
  <dxfs count="16"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AW298"/>
  <sheetViews>
    <sheetView tabSelected="1" workbookViewId="0">
      <pane xSplit="7" ySplit="9" topLeftCell="H10" activePane="bottomRight" state="frozen"/>
      <selection pane="topRight" activeCell="G1" sqref="G1"/>
      <selection pane="bottomLeft" activeCell="A10" sqref="A10"/>
      <selection pane="bottomRight" activeCell="A249" sqref="A249:XFD265"/>
    </sheetView>
  </sheetViews>
  <sheetFormatPr defaultRowHeight="15" x14ac:dyDescent="0.25"/>
  <cols>
    <col min="1" max="1" width="2.85546875" customWidth="1"/>
    <col min="2" max="2" width="0" hidden="1" customWidth="1"/>
    <col min="3" max="3" width="3.28515625" style="88" customWidth="1"/>
    <col min="4" max="4" width="41.140625" customWidth="1"/>
    <col min="5" max="5" width="13.140625" style="20" hidden="1" customWidth="1"/>
    <col min="6" max="7" width="8.7109375" style="20" hidden="1" customWidth="1"/>
    <col min="8" max="8" width="9.140625" style="29" customWidth="1"/>
    <col min="9" max="9" width="9.140625" style="5" hidden="1" customWidth="1"/>
    <col min="10" max="10" width="5" style="2" hidden="1" customWidth="1"/>
    <col min="11" max="12" width="9.140625" style="2" hidden="1" customWidth="1"/>
    <col min="13" max="14" width="7.140625" style="20" hidden="1" customWidth="1"/>
    <col min="15" max="15" width="7.140625" style="20" customWidth="1"/>
    <col min="16" max="16" width="9.7109375" style="19" customWidth="1"/>
    <col min="17" max="17" width="5.7109375" style="20" customWidth="1"/>
    <col min="18" max="18" width="11.5703125" style="21" customWidth="1"/>
    <col min="19" max="19" width="10" style="20" customWidth="1"/>
    <col min="20" max="20" width="7.42578125" style="20" customWidth="1"/>
    <col min="21" max="21" width="7.42578125" style="20" hidden="1" customWidth="1"/>
    <col min="22" max="22" width="6.140625" style="20" hidden="1" customWidth="1"/>
    <col min="23" max="23" width="8" style="20" customWidth="1"/>
    <col min="24" max="24" width="10.28515625" style="20" customWidth="1"/>
    <col min="25" max="25" width="7.5703125" style="20" customWidth="1"/>
    <col min="26" max="26" width="15.7109375" style="20" customWidth="1"/>
    <col min="27" max="27" width="7.5703125" style="20" hidden="1" customWidth="1"/>
    <col min="28" max="28" width="15.7109375" style="20" hidden="1" customWidth="1"/>
    <col min="29" max="29" width="7.5703125" style="20" hidden="1" customWidth="1"/>
    <col min="30" max="30" width="15.7109375" style="20" hidden="1" customWidth="1"/>
    <col min="31" max="31" width="7.5703125" style="20" hidden="1" customWidth="1"/>
    <col min="32" max="32" width="15.7109375" style="20" hidden="1" customWidth="1"/>
    <col min="33" max="33" width="7.5703125" style="20" hidden="1" customWidth="1"/>
    <col min="34" max="34" width="15.7109375" style="20" hidden="1" customWidth="1"/>
    <col min="35" max="35" width="7.5703125" style="20" hidden="1" customWidth="1"/>
    <col min="36" max="36" width="15.7109375" style="20" hidden="1" customWidth="1"/>
    <col min="37" max="37" width="7.5703125" style="20" hidden="1" customWidth="1"/>
    <col min="38" max="38" width="15.7109375" style="20" hidden="1" customWidth="1"/>
    <col min="39" max="39" width="5.5703125" style="29" hidden="1" customWidth="1"/>
    <col min="40" max="40" width="2.85546875" style="5" hidden="1" customWidth="1"/>
    <col min="41" max="45" width="2.85546875" style="2" hidden="1" customWidth="1"/>
    <col min="46" max="46" width="2.85546875" style="20" hidden="1" customWidth="1"/>
    <col min="47" max="47" width="2.85546875" style="19" hidden="1" customWidth="1"/>
    <col min="48" max="48" width="2.85546875" style="20" hidden="1" customWidth="1"/>
    <col min="49" max="49" width="2.85546875" style="21" hidden="1" customWidth="1"/>
  </cols>
  <sheetData>
    <row r="1" spans="3:49" ht="8.25" customHeight="1" x14ac:dyDescent="0.25"/>
    <row r="2" spans="3:49" ht="19.5" customHeight="1" x14ac:dyDescent="0.25">
      <c r="C2" s="284" t="s">
        <v>45</v>
      </c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85"/>
      <c r="X2" s="285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/>
    </row>
    <row r="3" spans="3:49" ht="26.25" customHeight="1" x14ac:dyDescent="0.25">
      <c r="C3" s="284" t="s">
        <v>344</v>
      </c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6"/>
      <c r="U3" s="286"/>
      <c r="V3" s="286"/>
      <c r="W3" s="286"/>
      <c r="X3" s="286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/>
    </row>
    <row r="4" spans="3:49" ht="18.75" customHeight="1" thickBot="1" x14ac:dyDescent="0.3">
      <c r="C4" s="284" t="s">
        <v>12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  <c r="U4" s="286"/>
      <c r="V4" s="286"/>
      <c r="W4" s="286"/>
      <c r="X4" s="286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/>
    </row>
    <row r="5" spans="3:49" ht="15" customHeight="1" x14ac:dyDescent="0.25">
      <c r="C5" s="242" t="s">
        <v>8</v>
      </c>
      <c r="D5" s="236" t="s">
        <v>7</v>
      </c>
      <c r="E5" s="261" t="s">
        <v>326</v>
      </c>
      <c r="F5" s="261" t="s">
        <v>322</v>
      </c>
      <c r="G5" s="261" t="s">
        <v>323</v>
      </c>
      <c r="H5" s="239" t="s">
        <v>9</v>
      </c>
      <c r="I5" s="135"/>
      <c r="J5" s="136"/>
      <c r="K5" s="136"/>
      <c r="L5" s="136"/>
      <c r="M5" s="261" t="s">
        <v>312</v>
      </c>
      <c r="N5" s="261" t="s">
        <v>313</v>
      </c>
      <c r="O5" s="248" t="s">
        <v>10</v>
      </c>
      <c r="P5" s="245" t="s">
        <v>11</v>
      </c>
      <c r="Q5" s="248" t="s">
        <v>44</v>
      </c>
      <c r="R5" s="251" t="s">
        <v>13</v>
      </c>
      <c r="S5" s="252"/>
      <c r="T5" s="257" t="s">
        <v>5</v>
      </c>
      <c r="U5" s="226" t="s">
        <v>6</v>
      </c>
      <c r="V5" s="227"/>
      <c r="W5" s="230" t="s">
        <v>40</v>
      </c>
      <c r="X5" s="233" t="s">
        <v>39</v>
      </c>
      <c r="Y5" s="319"/>
      <c r="Z5" s="319"/>
      <c r="AA5" s="220">
        <v>2026</v>
      </c>
      <c r="AB5" s="221"/>
      <c r="AC5" s="221"/>
      <c r="AD5" s="221"/>
      <c r="AE5" s="221"/>
      <c r="AF5" s="221"/>
      <c r="AG5" s="221"/>
      <c r="AH5" s="221"/>
      <c r="AI5" s="221"/>
      <c r="AJ5" s="221"/>
      <c r="AK5" s="221"/>
      <c r="AL5" s="222"/>
      <c r="AM5" s="278" t="s">
        <v>9</v>
      </c>
      <c r="AN5" s="188"/>
      <c r="AO5" s="182"/>
      <c r="AP5" s="182"/>
      <c r="AQ5" s="182"/>
      <c r="AR5" s="182"/>
      <c r="AS5" s="182"/>
      <c r="AT5" s="281" t="s">
        <v>10</v>
      </c>
      <c r="AU5" s="275" t="s">
        <v>16</v>
      </c>
      <c r="AV5" s="263" t="s">
        <v>17</v>
      </c>
      <c r="AW5" s="266" t="s">
        <v>18</v>
      </c>
    </row>
    <row r="6" spans="3:49" ht="15" customHeight="1" x14ac:dyDescent="0.25">
      <c r="C6" s="243"/>
      <c r="D6" s="237"/>
      <c r="E6" s="262"/>
      <c r="F6" s="262"/>
      <c r="G6" s="262"/>
      <c r="H6" s="240"/>
      <c r="I6" s="135"/>
      <c r="J6" s="136"/>
      <c r="K6" s="136"/>
      <c r="L6" s="136"/>
      <c r="M6" s="262"/>
      <c r="N6" s="262"/>
      <c r="O6" s="249"/>
      <c r="P6" s="246"/>
      <c r="Q6" s="249"/>
      <c r="R6" s="253"/>
      <c r="S6" s="254"/>
      <c r="T6" s="258"/>
      <c r="U6" s="228"/>
      <c r="V6" s="229"/>
      <c r="W6" s="231"/>
      <c r="X6" s="234"/>
      <c r="Y6" s="269">
        <f>AA6+1</f>
        <v>7</v>
      </c>
      <c r="Z6" s="270"/>
      <c r="AA6" s="269">
        <f>AC6+1</f>
        <v>6</v>
      </c>
      <c r="AB6" s="270"/>
      <c r="AC6" s="269">
        <f>AE6+1</f>
        <v>5</v>
      </c>
      <c r="AD6" s="270"/>
      <c r="AE6" s="269">
        <f>AG6+1</f>
        <v>4</v>
      </c>
      <c r="AF6" s="270"/>
      <c r="AG6" s="269">
        <f>AI6+1</f>
        <v>3</v>
      </c>
      <c r="AH6" s="270"/>
      <c r="AI6" s="269">
        <f>AK6+1</f>
        <v>2</v>
      </c>
      <c r="AJ6" s="270"/>
      <c r="AK6" s="269">
        <v>1</v>
      </c>
      <c r="AL6" s="270"/>
      <c r="AM6" s="279"/>
      <c r="AN6" s="188"/>
      <c r="AO6" s="182"/>
      <c r="AP6" s="182"/>
      <c r="AQ6" s="182"/>
      <c r="AR6" s="182"/>
      <c r="AS6" s="182"/>
      <c r="AT6" s="282"/>
      <c r="AU6" s="276"/>
      <c r="AV6" s="264"/>
      <c r="AW6" s="267"/>
    </row>
    <row r="7" spans="3:49" ht="26.25" customHeight="1" x14ac:dyDescent="0.25">
      <c r="C7" s="243"/>
      <c r="D7" s="237"/>
      <c r="E7" s="262"/>
      <c r="F7" s="262"/>
      <c r="G7" s="262"/>
      <c r="H7" s="240"/>
      <c r="I7" s="135"/>
      <c r="J7" s="136"/>
      <c r="K7" s="136"/>
      <c r="L7" s="136"/>
      <c r="M7" s="262"/>
      <c r="N7" s="262"/>
      <c r="O7" s="249"/>
      <c r="P7" s="246"/>
      <c r="Q7" s="249"/>
      <c r="R7" s="253"/>
      <c r="S7" s="254"/>
      <c r="T7" s="258"/>
      <c r="U7" s="228"/>
      <c r="V7" s="229"/>
      <c r="W7" s="231"/>
      <c r="X7" s="234"/>
      <c r="Y7" s="271" t="s">
        <v>348</v>
      </c>
      <c r="Z7" s="272"/>
      <c r="AA7" s="271" t="s">
        <v>343</v>
      </c>
      <c r="AB7" s="272"/>
      <c r="AC7" s="271" t="s">
        <v>332</v>
      </c>
      <c r="AD7" s="272"/>
      <c r="AE7" s="271" t="s">
        <v>328</v>
      </c>
      <c r="AF7" s="272"/>
      <c r="AG7" s="271" t="s">
        <v>294</v>
      </c>
      <c r="AH7" s="272"/>
      <c r="AI7" s="271" t="s">
        <v>292</v>
      </c>
      <c r="AJ7" s="272"/>
      <c r="AK7" s="271" t="s">
        <v>288</v>
      </c>
      <c r="AL7" s="272"/>
      <c r="AM7" s="279"/>
      <c r="AN7" s="188"/>
      <c r="AO7" s="182"/>
      <c r="AP7" s="182"/>
      <c r="AQ7" s="182"/>
      <c r="AR7" s="182"/>
      <c r="AS7" s="182"/>
      <c r="AT7" s="282"/>
      <c r="AU7" s="276"/>
      <c r="AV7" s="264"/>
      <c r="AW7" s="267"/>
    </row>
    <row r="8" spans="3:49" ht="24.75" customHeight="1" x14ac:dyDescent="0.25">
      <c r="C8" s="243"/>
      <c r="D8" s="237"/>
      <c r="E8" s="262"/>
      <c r="F8" s="262"/>
      <c r="G8" s="262"/>
      <c r="H8" s="240"/>
      <c r="I8" s="135"/>
      <c r="J8" s="136"/>
      <c r="K8" s="136"/>
      <c r="L8" s="136"/>
      <c r="M8" s="262"/>
      <c r="N8" s="262"/>
      <c r="O8" s="249"/>
      <c r="P8" s="246"/>
      <c r="Q8" s="249"/>
      <c r="R8" s="253"/>
      <c r="S8" s="254"/>
      <c r="T8" s="259"/>
      <c r="U8" s="228"/>
      <c r="V8" s="229"/>
      <c r="W8" s="231"/>
      <c r="X8" s="234"/>
      <c r="Y8" s="273"/>
      <c r="Z8" s="274"/>
      <c r="AA8" s="273"/>
      <c r="AB8" s="274"/>
      <c r="AC8" s="273"/>
      <c r="AD8" s="274"/>
      <c r="AE8" s="273"/>
      <c r="AF8" s="274"/>
      <c r="AG8" s="273"/>
      <c r="AH8" s="274"/>
      <c r="AI8" s="273"/>
      <c r="AJ8" s="274"/>
      <c r="AK8" s="273"/>
      <c r="AL8" s="274"/>
      <c r="AM8" s="279"/>
      <c r="AN8" s="188"/>
      <c r="AO8" s="182"/>
      <c r="AP8" s="182"/>
      <c r="AQ8" s="182"/>
      <c r="AR8" s="182"/>
      <c r="AS8" s="182"/>
      <c r="AT8" s="282"/>
      <c r="AU8" s="276"/>
      <c r="AV8" s="264"/>
      <c r="AW8" s="267"/>
    </row>
    <row r="9" spans="3:49" ht="15.75" customHeight="1" thickBot="1" x14ac:dyDescent="0.3">
      <c r="C9" s="244"/>
      <c r="D9" s="238"/>
      <c r="E9" s="262"/>
      <c r="F9" s="262"/>
      <c r="G9" s="262"/>
      <c r="H9" s="241"/>
      <c r="I9" s="137" t="s">
        <v>3</v>
      </c>
      <c r="J9" s="138" t="s">
        <v>2</v>
      </c>
      <c r="K9" s="136" t="s">
        <v>38</v>
      </c>
      <c r="L9" s="136" t="s">
        <v>4</v>
      </c>
      <c r="M9" s="262"/>
      <c r="N9" s="262"/>
      <c r="O9" s="250"/>
      <c r="P9" s="247"/>
      <c r="Q9" s="250"/>
      <c r="R9" s="255"/>
      <c r="S9" s="256"/>
      <c r="T9" s="260"/>
      <c r="U9" s="228"/>
      <c r="V9" s="229"/>
      <c r="W9" s="232"/>
      <c r="X9" s="235"/>
      <c r="Y9" s="218" t="s">
        <v>349</v>
      </c>
      <c r="Z9" s="219"/>
      <c r="AA9" s="218" t="s">
        <v>342</v>
      </c>
      <c r="AB9" s="219"/>
      <c r="AC9" s="218" t="s">
        <v>19</v>
      </c>
      <c r="AD9" s="219"/>
      <c r="AE9" s="218" t="s">
        <v>19</v>
      </c>
      <c r="AF9" s="219"/>
      <c r="AG9" s="218" t="s">
        <v>19</v>
      </c>
      <c r="AH9" s="219"/>
      <c r="AI9" s="218" t="s">
        <v>19</v>
      </c>
      <c r="AJ9" s="219"/>
      <c r="AK9" s="218" t="s">
        <v>19</v>
      </c>
      <c r="AL9" s="219"/>
      <c r="AM9" s="280"/>
      <c r="AN9" s="189" t="s">
        <v>3</v>
      </c>
      <c r="AO9" s="183" t="s">
        <v>2</v>
      </c>
      <c r="AP9" s="182" t="s">
        <v>38</v>
      </c>
      <c r="AQ9" s="182" t="s">
        <v>4</v>
      </c>
      <c r="AR9" s="182"/>
      <c r="AS9" s="182"/>
      <c r="AT9" s="283"/>
      <c r="AU9" s="277"/>
      <c r="AV9" s="265"/>
      <c r="AW9" s="268"/>
    </row>
    <row r="10" spans="3:49" x14ac:dyDescent="0.25">
      <c r="C10" s="84">
        <f t="shared" ref="C10:C73" si="0">C9+1</f>
        <v>1</v>
      </c>
      <c r="D10" s="3" t="s">
        <v>252</v>
      </c>
      <c r="E10" s="199">
        <v>4</v>
      </c>
      <c r="F10" s="199">
        <f t="shared" ref="F10:F73" si="1">LEFT(E10, FIND("*", E10&amp;"*")-1)*1</f>
        <v>4</v>
      </c>
      <c r="G10" s="200" t="str">
        <f t="shared" ref="G10:G73" si="2">IF(ISNUMBER(SEARCH("~*", E10)), "*", "")</f>
        <v/>
      </c>
      <c r="H10" s="198" t="str">
        <f t="shared" ref="H10:H73" si="3">TEXT(I10,"0,0") &amp; J10</f>
        <v>4,0</v>
      </c>
      <c r="I10" s="6">
        <v>4</v>
      </c>
      <c r="J10" s="25" t="s">
        <v>1</v>
      </c>
      <c r="K10" s="2">
        <f t="shared" ref="K10:K73" si="4">IF(R10&gt;0,1,0)</f>
        <v>1</v>
      </c>
      <c r="L10" s="2">
        <f t="shared" ref="L10:L73" si="5">IF(J10="",I10,I10+0.1)</f>
        <v>4</v>
      </c>
      <c r="M10" s="196">
        <f t="shared" ref="M10:M73" si="6">I10-AN10</f>
        <v>0</v>
      </c>
      <c r="N10" s="196">
        <f t="shared" ref="N10:N73" si="7">IF(J10="",0,1)-IF(AO10="",0,1)</f>
        <v>0</v>
      </c>
      <c r="O10" s="18" t="str">
        <f t="shared" ref="O10:O73" si="8">_xlfn.TEXTJOIN(,TRUE,
  IF(M10&lt;&gt;0,IF(M10&gt;0,"+","–"),""),
  IF(M10&lt;&gt;0,TEXT(TRUNC(ABS(M10)/0.5)*0.5,"0,0"),""),
  IF(N10&lt;&gt;0,IF(N10&gt;0," +"," –"),""),
  IF(N10&lt;&gt;0,"*","")
)</f>
        <v/>
      </c>
      <c r="P10" s="17">
        <f t="shared" ref="P10:P73" si="9">IF(R10 &gt; 0, P9+1, "n/a")</f>
        <v>1</v>
      </c>
      <c r="Q10" s="10" t="str">
        <f t="shared" ref="Q10:Q73" si="10">IF(AU10=0," ",IF(AU10-P10=0," ",AU10-P10))</f>
        <v xml:space="preserve"> </v>
      </c>
      <c r="R10" s="26">
        <f>Z10+AB10+AF10+AJ10+AL10+AH10+AD10</f>
        <v>387.5</v>
      </c>
      <c r="S10" s="12">
        <f t="shared" ref="S10:S73" si="11">R10-AW10</f>
        <v>0</v>
      </c>
      <c r="T10" s="13" t="str">
        <f>IF(SUMIF(Y10:AL10,"&lt;0")&lt;&gt;0,SUMIF(Y10:AL10,"&lt;0")*(-1)," ")</f>
        <v xml:space="preserve"> </v>
      </c>
      <c r="U10" s="14">
        <f>Z10+AB10+AF10+AH10+AJ10+AL10+AD10</f>
        <v>387.5</v>
      </c>
      <c r="V10" s="48">
        <f t="shared" ref="V10:V73" si="12">U10-AW10</f>
        <v>0</v>
      </c>
      <c r="W10" s="49">
        <f>ROUNDUP(COUNTIF(Y10:AL10,"&gt; 0")/2,0)</f>
        <v>4</v>
      </c>
      <c r="X10" s="16">
        <f t="shared" ref="X10:X73" si="13">IF(W10=0,"-",IF(W10-AW10&gt;8,R10/(8+AW10),R10/W10))</f>
        <v>96.875</v>
      </c>
      <c r="Y10" s="49" t="s">
        <v>1</v>
      </c>
      <c r="Z10" s="13">
        <v>0</v>
      </c>
      <c r="AA10" s="49" t="s">
        <v>1</v>
      </c>
      <c r="AB10" s="13">
        <v>0</v>
      </c>
      <c r="AC10" s="49">
        <v>4</v>
      </c>
      <c r="AD10" s="13">
        <v>65</v>
      </c>
      <c r="AE10" s="49">
        <v>1</v>
      </c>
      <c r="AF10" s="13">
        <v>180</v>
      </c>
      <c r="AG10" s="49">
        <v>8</v>
      </c>
      <c r="AH10" s="13">
        <v>35</v>
      </c>
      <c r="AI10" s="49">
        <v>2</v>
      </c>
      <c r="AJ10" s="13">
        <v>107.5</v>
      </c>
      <c r="AK10" s="49" t="s">
        <v>1</v>
      </c>
      <c r="AL10" s="13">
        <v>0</v>
      </c>
      <c r="AM10" s="184" t="s">
        <v>317</v>
      </c>
      <c r="AN10" s="177">
        <v>4</v>
      </c>
      <c r="AO10" s="178" t="s">
        <v>1</v>
      </c>
      <c r="AP10" s="185">
        <v>1</v>
      </c>
      <c r="AQ10" s="185">
        <v>4</v>
      </c>
      <c r="AR10" s="185">
        <v>0</v>
      </c>
      <c r="AS10" s="185">
        <v>0</v>
      </c>
      <c r="AT10" s="186" t="s">
        <v>1</v>
      </c>
      <c r="AU10" s="89">
        <v>1</v>
      </c>
      <c r="AV10" s="90" t="s">
        <v>291</v>
      </c>
      <c r="AW10" s="91">
        <v>387.5</v>
      </c>
    </row>
    <row r="11" spans="3:49" x14ac:dyDescent="0.25">
      <c r="C11" s="84">
        <f>C10+1</f>
        <v>2</v>
      </c>
      <c r="D11" s="3" t="s">
        <v>48</v>
      </c>
      <c r="E11" s="199">
        <v>4.5</v>
      </c>
      <c r="F11" s="199">
        <f>LEFT(E11, FIND("*", E11&amp;"*")-1)*1</f>
        <v>4.5</v>
      </c>
      <c r="G11" s="200" t="str">
        <f>IF(ISNUMBER(SEARCH("~*", E11)), "*", "")</f>
        <v/>
      </c>
      <c r="H11" s="198" t="str">
        <f>TEXT(I11,"0,0") &amp; J11</f>
        <v>5,0</v>
      </c>
      <c r="I11" s="6">
        <v>5</v>
      </c>
      <c r="J11" s="25" t="s">
        <v>1</v>
      </c>
      <c r="K11" s="2">
        <f>IF(R11&gt;0,1,0)</f>
        <v>1</v>
      </c>
      <c r="L11" s="2">
        <f>IF(J11="",I11,I11+0.1)</f>
        <v>5</v>
      </c>
      <c r="M11" s="196">
        <f>I11-AN11</f>
        <v>0</v>
      </c>
      <c r="N11" s="196">
        <f>IF(J11="",0,1)-IF(AO11="",0,1)</f>
        <v>0</v>
      </c>
      <c r="O11" s="18" t="str">
        <f>_xlfn.TEXTJOIN(,TRUE,
  IF(M11&lt;&gt;0,IF(M11&gt;0,"+","–"),""),
  IF(M11&lt;&gt;0,TEXT(TRUNC(ABS(M11)/0.5)*0.5,"0,0"),""),
  IF(N11&lt;&gt;0,IF(N11&gt;0," +"," –"),""),
  IF(N11&lt;&gt;0,"*","")
)</f>
        <v/>
      </c>
      <c r="P11" s="17">
        <f>IF(R11 &gt; 0, P10+1, "n/a")</f>
        <v>2</v>
      </c>
      <c r="Q11" s="10" t="str">
        <f>IF(AU11=0," ",IF(AU11-P11=0," ",AU11-P11))</f>
        <v xml:space="preserve"> </v>
      </c>
      <c r="R11" s="26">
        <f>Z11+AB11+AF11+AJ11+AL11+AH11+AD11</f>
        <v>365.0625</v>
      </c>
      <c r="S11" s="12">
        <f>R11-AW11</f>
        <v>0</v>
      </c>
      <c r="T11" s="13" t="str">
        <f>IF(SUMIF(Y11:AL11,"&lt;0")&lt;&gt;0,SUMIF(Y11:AL11,"&lt;0")*(-1)," ")</f>
        <v xml:space="preserve"> </v>
      </c>
      <c r="U11" s="14">
        <f>Z11+AB11+AF11+AH11+AJ11+AL11+AD11</f>
        <v>365.0625</v>
      </c>
      <c r="V11" s="48">
        <f>U11-AW11</f>
        <v>0</v>
      </c>
      <c r="W11" s="49">
        <f>ROUNDUP(COUNTIF(Y11:AL11,"&gt; 0")/2,0)</f>
        <v>5</v>
      </c>
      <c r="X11" s="16">
        <f>IF(W11=0,"-",IF(W11-AW11&gt;8,R11/(8+AW11),R11/W11))</f>
        <v>73.012500000000003</v>
      </c>
      <c r="Y11" s="49" t="s">
        <v>1</v>
      </c>
      <c r="Z11" s="13">
        <v>0</v>
      </c>
      <c r="AA11" s="49" t="s">
        <v>1</v>
      </c>
      <c r="AB11" s="13">
        <v>0</v>
      </c>
      <c r="AC11" s="49">
        <v>24</v>
      </c>
      <c r="AD11" s="13">
        <v>8</v>
      </c>
      <c r="AE11" s="49">
        <v>8</v>
      </c>
      <c r="AF11" s="13">
        <v>36.5625</v>
      </c>
      <c r="AG11" s="49">
        <v>1</v>
      </c>
      <c r="AH11" s="13">
        <v>180</v>
      </c>
      <c r="AI11" s="49">
        <v>2</v>
      </c>
      <c r="AJ11" s="13">
        <v>107.5</v>
      </c>
      <c r="AK11" s="49">
        <v>8</v>
      </c>
      <c r="AL11" s="13">
        <v>33</v>
      </c>
      <c r="AM11" s="184" t="s">
        <v>321</v>
      </c>
      <c r="AN11" s="177">
        <v>5</v>
      </c>
      <c r="AO11" s="178" t="s">
        <v>1</v>
      </c>
      <c r="AP11" s="185">
        <v>1</v>
      </c>
      <c r="AQ11" s="185">
        <v>5</v>
      </c>
      <c r="AR11" s="185">
        <v>0</v>
      </c>
      <c r="AS11" s="185">
        <v>0</v>
      </c>
      <c r="AT11" s="186" t="s">
        <v>1</v>
      </c>
      <c r="AU11" s="89">
        <v>2</v>
      </c>
      <c r="AV11" s="90" t="s">
        <v>291</v>
      </c>
      <c r="AW11" s="91">
        <v>365.0625</v>
      </c>
    </row>
    <row r="12" spans="3:49" x14ac:dyDescent="0.25">
      <c r="C12" s="84">
        <f>C11+1</f>
        <v>3</v>
      </c>
      <c r="D12" s="3" t="s">
        <v>110</v>
      </c>
      <c r="E12" s="199">
        <v>4.5</v>
      </c>
      <c r="F12" s="199">
        <f>LEFT(E12, FIND("*", E12&amp;"*")-1)*1</f>
        <v>4.5</v>
      </c>
      <c r="G12" s="200" t="str">
        <f>IF(ISNUMBER(SEARCH("~*", E12)), "*", "")</f>
        <v/>
      </c>
      <c r="H12" s="198" t="str">
        <f>TEXT(I12,"0,0") &amp; J12</f>
        <v>4,5</v>
      </c>
      <c r="I12" s="6">
        <v>4.5</v>
      </c>
      <c r="J12" s="25" t="s">
        <v>1</v>
      </c>
      <c r="K12" s="2">
        <f>IF(R12&gt;0,1,0)</f>
        <v>1</v>
      </c>
      <c r="L12" s="2">
        <f>IF(J12="",I12,I12+0.1)</f>
        <v>4.5</v>
      </c>
      <c r="M12" s="196">
        <f>I12-AN12</f>
        <v>0</v>
      </c>
      <c r="N12" s="196">
        <f>IF(J12="",0,1)-IF(AO12="",0,1)</f>
        <v>0</v>
      </c>
      <c r="O12" s="18" t="str">
        <f>_xlfn.TEXTJOIN(,TRUE,
  IF(M12&lt;&gt;0,IF(M12&gt;0,"+","–"),""),
  IF(M12&lt;&gt;0,TEXT(TRUNC(ABS(M12)/0.5)*0.5,"0,0"),""),
  IF(N12&lt;&gt;0,IF(N12&gt;0," +"," –"),""),
  IF(N12&lt;&gt;0,"*","")
)</f>
        <v/>
      </c>
      <c r="P12" s="17">
        <f>IF(R12 &gt; 0, P11+1, "n/a")</f>
        <v>3</v>
      </c>
      <c r="Q12" s="10" t="str">
        <f>IF(AU12=0," ",IF(AU12-P12=0," ",AU12-P12))</f>
        <v xml:space="preserve"> </v>
      </c>
      <c r="R12" s="26">
        <f>Z12+AB12+AF12+AJ12+AL12+AH12+AD12</f>
        <v>289.375</v>
      </c>
      <c r="S12" s="12">
        <f>R12-AW12</f>
        <v>11</v>
      </c>
      <c r="T12" s="13" t="str">
        <f>IF(SUMIF(Y12:AL12,"&lt;0")&lt;&gt;0,SUMIF(Y12:AL12,"&lt;0")*(-1)," ")</f>
        <v xml:space="preserve"> </v>
      </c>
      <c r="U12" s="14">
        <f>Z12+AB12+AF12+AH12+AJ12+AL12+AD12</f>
        <v>289.375</v>
      </c>
      <c r="V12" s="48">
        <f>U12-AW12</f>
        <v>11</v>
      </c>
      <c r="W12" s="49">
        <f>ROUNDUP(COUNTIF(Y12:AL12,"&gt; 0")/2,0)</f>
        <v>6</v>
      </c>
      <c r="X12" s="16">
        <f>IF(W12=0,"-",IF(W12-AW12&gt;8,R12/(8+AW12),R12/W12))</f>
        <v>48.229166666666664</v>
      </c>
      <c r="Y12" s="49">
        <v>16</v>
      </c>
      <c r="Z12" s="13">
        <v>11</v>
      </c>
      <c r="AA12" s="49" t="s">
        <v>1</v>
      </c>
      <c r="AB12" s="13">
        <v>0</v>
      </c>
      <c r="AC12" s="49">
        <v>16</v>
      </c>
      <c r="AD12" s="13">
        <v>18</v>
      </c>
      <c r="AE12" s="49">
        <v>16</v>
      </c>
      <c r="AF12" s="13">
        <v>18</v>
      </c>
      <c r="AG12" s="49">
        <v>8</v>
      </c>
      <c r="AH12" s="13">
        <v>37</v>
      </c>
      <c r="AI12" s="49">
        <v>3</v>
      </c>
      <c r="AJ12" s="13">
        <v>84.375</v>
      </c>
      <c r="AK12" s="49">
        <v>2</v>
      </c>
      <c r="AL12" s="13">
        <v>121</v>
      </c>
      <c r="AM12" s="184" t="s">
        <v>315</v>
      </c>
      <c r="AN12" s="177">
        <v>4.5</v>
      </c>
      <c r="AO12" s="178" t="s">
        <v>1</v>
      </c>
      <c r="AP12" s="185">
        <v>1</v>
      </c>
      <c r="AQ12" s="185">
        <v>4.5</v>
      </c>
      <c r="AR12" s="185">
        <v>0</v>
      </c>
      <c r="AS12" s="185">
        <v>0</v>
      </c>
      <c r="AT12" s="186" t="s">
        <v>1</v>
      </c>
      <c r="AU12" s="89">
        <v>3</v>
      </c>
      <c r="AV12" s="90" t="s">
        <v>291</v>
      </c>
      <c r="AW12" s="91">
        <v>278.375</v>
      </c>
    </row>
    <row r="13" spans="3:49" x14ac:dyDescent="0.25">
      <c r="C13" s="84">
        <f>C12+1</f>
        <v>4</v>
      </c>
      <c r="D13" s="3" t="s">
        <v>144</v>
      </c>
      <c r="E13" s="199" t="s">
        <v>145</v>
      </c>
      <c r="F13" s="199">
        <f>LEFT(E13, FIND("*", E13&amp;"*")-1)*1</f>
        <v>4.5</v>
      </c>
      <c r="G13" s="200" t="str">
        <f>IF(ISNUMBER(SEARCH("~*", E13)), "*", "")</f>
        <v>*</v>
      </c>
      <c r="H13" s="198" t="str">
        <f>TEXT(I13,"0,0") &amp; J13</f>
        <v>4,5*</v>
      </c>
      <c r="I13" s="6">
        <v>4.5</v>
      </c>
      <c r="J13" s="25" t="s">
        <v>2</v>
      </c>
      <c r="K13" s="2">
        <f>IF(R13&gt;0,1,0)</f>
        <v>1</v>
      </c>
      <c r="L13" s="2">
        <f>IF(J13="",I13,I13+0.1)</f>
        <v>4.5999999999999996</v>
      </c>
      <c r="M13" s="196">
        <f>I13-AN13</f>
        <v>0</v>
      </c>
      <c r="N13" s="196">
        <f>IF(J13="",0,1)-IF(AO13="",0,1)</f>
        <v>0</v>
      </c>
      <c r="O13" s="18" t="str">
        <f>_xlfn.TEXTJOIN(,TRUE,
  IF(M13&lt;&gt;0,IF(M13&gt;0,"+","–"),""),
  IF(M13&lt;&gt;0,TEXT(TRUNC(ABS(M13)/0.5)*0.5,"0,0"),""),
  IF(N13&lt;&gt;0,IF(N13&gt;0," +"," –"),""),
  IF(N13&lt;&gt;0,"*","")
)</f>
        <v/>
      </c>
      <c r="P13" s="17">
        <f>IF(R13 &gt; 0, P12+1, "n/a")</f>
        <v>4</v>
      </c>
      <c r="Q13" s="10" t="str">
        <f>IF(AU13=0," ",IF(AU13-P13=0," ",AU13-P13))</f>
        <v xml:space="preserve"> </v>
      </c>
      <c r="R13" s="26">
        <f>Z13+AB13+AF13+AJ13+AL13+AH13+AD13</f>
        <v>256.5</v>
      </c>
      <c r="S13" s="12">
        <f>R13-AW13</f>
        <v>0</v>
      </c>
      <c r="T13" s="13" t="str">
        <f>IF(SUMIF(Y13:AL13,"&lt;0")&lt;&gt;0,SUMIF(Y13:AL13,"&lt;0")*(-1)," ")</f>
        <v xml:space="preserve"> </v>
      </c>
      <c r="U13" s="14">
        <f>Z13+AB13+AF13+AH13+AJ13+AL13+AD13</f>
        <v>256.5</v>
      </c>
      <c r="V13" s="48">
        <f>U13-AW13</f>
        <v>0</v>
      </c>
      <c r="W13" s="49">
        <f>ROUNDUP(COUNTIF(Y13:AL13,"&gt; 0")/2,0)</f>
        <v>3</v>
      </c>
      <c r="X13" s="16">
        <f>IF(W13=0,"-",IF(W13-AW13&gt;8,R13/(8+AW13),R13/W13))</f>
        <v>85.5</v>
      </c>
      <c r="Y13" s="49" t="s">
        <v>1</v>
      </c>
      <c r="Z13" s="13">
        <v>0</v>
      </c>
      <c r="AA13" s="49" t="s">
        <v>1</v>
      </c>
      <c r="AB13" s="13">
        <v>0</v>
      </c>
      <c r="AC13" s="49" t="s">
        <v>1</v>
      </c>
      <c r="AD13" s="13">
        <v>0</v>
      </c>
      <c r="AE13" s="49" t="s">
        <v>1</v>
      </c>
      <c r="AF13" s="13">
        <v>0</v>
      </c>
      <c r="AG13" s="49">
        <v>8</v>
      </c>
      <c r="AH13" s="13">
        <v>37</v>
      </c>
      <c r="AI13" s="49">
        <v>1</v>
      </c>
      <c r="AJ13" s="13">
        <v>202.5</v>
      </c>
      <c r="AK13" s="49">
        <v>16</v>
      </c>
      <c r="AL13" s="13">
        <v>17</v>
      </c>
      <c r="AM13" s="184" t="s">
        <v>145</v>
      </c>
      <c r="AN13" s="177">
        <v>4.5</v>
      </c>
      <c r="AO13" s="178" t="s">
        <v>2</v>
      </c>
      <c r="AP13" s="185">
        <v>1</v>
      </c>
      <c r="AQ13" s="185">
        <v>4.5999999999999996</v>
      </c>
      <c r="AR13" s="185">
        <v>0</v>
      </c>
      <c r="AS13" s="185">
        <v>0</v>
      </c>
      <c r="AT13" s="186" t="s">
        <v>1</v>
      </c>
      <c r="AU13" s="89">
        <v>4</v>
      </c>
      <c r="AV13" s="90" t="s">
        <v>291</v>
      </c>
      <c r="AW13" s="91">
        <v>256.5</v>
      </c>
    </row>
    <row r="14" spans="3:49" x14ac:dyDescent="0.25">
      <c r="C14" s="84">
        <f>C13+1</f>
        <v>5</v>
      </c>
      <c r="D14" s="3" t="s">
        <v>62</v>
      </c>
      <c r="E14" s="199" t="s">
        <v>73</v>
      </c>
      <c r="F14" s="199">
        <f>LEFT(E14, FIND("*", E14&amp;"*")-1)*1</f>
        <v>4</v>
      </c>
      <c r="G14" s="200" t="str">
        <f>IF(ISNUMBER(SEARCH("~*", E14)), "*", "")</f>
        <v>*</v>
      </c>
      <c r="H14" s="198" t="str">
        <f>TEXT(I14,"0,0") &amp; J14</f>
        <v>4,0*</v>
      </c>
      <c r="I14" s="6">
        <v>4</v>
      </c>
      <c r="J14" s="25" t="s">
        <v>2</v>
      </c>
      <c r="K14" s="2">
        <f>IF(R14&gt;0,1,0)</f>
        <v>1</v>
      </c>
      <c r="L14" s="2">
        <f>IF(J14="",I14,I14+0.1)</f>
        <v>4.0999999999999996</v>
      </c>
      <c r="M14" s="196">
        <f>I14-AN14</f>
        <v>0</v>
      </c>
      <c r="N14" s="196">
        <f>IF(J14="",0,1)-IF(AO14="",0,1)</f>
        <v>0</v>
      </c>
      <c r="O14" s="18" t="str">
        <f>_xlfn.TEXTJOIN(,TRUE,
  IF(M14&lt;&gt;0,IF(M14&gt;0,"+","–"),""),
  IF(M14&lt;&gt;0,TEXT(TRUNC(ABS(M14)/0.5)*0.5,"0,0"),""),
  IF(N14&lt;&gt;0,IF(N14&gt;0," +"," –"),""),
  IF(N14&lt;&gt;0,"*","")
)</f>
        <v/>
      </c>
      <c r="P14" s="17">
        <f>IF(R14 &gt; 0, P13+1, "n/a")</f>
        <v>5</v>
      </c>
      <c r="Q14" s="10" t="str">
        <f>IF(AU14=0," ",IF(AU14-P14=0," ",AU14-P14))</f>
        <v xml:space="preserve"> </v>
      </c>
      <c r="R14" s="26">
        <f>Z14+AB14+AF14+AJ14+AL14+AH14+AD14</f>
        <v>255.9</v>
      </c>
      <c r="S14" s="12">
        <f>R14-AW14</f>
        <v>4</v>
      </c>
      <c r="T14" s="13" t="str">
        <f>IF(SUMIF(Y14:AL14,"&lt;0")&lt;&gt;0,SUMIF(Y14:AL14,"&lt;0")*(-1)," ")</f>
        <v xml:space="preserve"> </v>
      </c>
      <c r="U14" s="14">
        <f>Z14+AB14+AF14+AH14+AJ14+AL14+AD14</f>
        <v>255.9</v>
      </c>
      <c r="V14" s="48">
        <f>U14-AW14</f>
        <v>4</v>
      </c>
      <c r="W14" s="49">
        <f>ROUNDUP(COUNTIF(Y14:AL14,"&gt; 0")/2,0)</f>
        <v>6</v>
      </c>
      <c r="X14" s="16">
        <f>IF(W14=0,"-",IF(W14-AW14&gt;8,R14/(8+AW14),R14/W14))</f>
        <v>42.65</v>
      </c>
      <c r="Y14" s="49">
        <v>24</v>
      </c>
      <c r="Z14" s="13">
        <v>4</v>
      </c>
      <c r="AA14" s="49">
        <v>8</v>
      </c>
      <c r="AB14" s="13">
        <v>17</v>
      </c>
      <c r="AC14" s="49" t="s">
        <v>1</v>
      </c>
      <c r="AD14" s="13">
        <v>0</v>
      </c>
      <c r="AE14" s="49">
        <v>24</v>
      </c>
      <c r="AF14" s="13">
        <v>6.4</v>
      </c>
      <c r="AG14" s="49">
        <v>16</v>
      </c>
      <c r="AH14" s="13">
        <v>16</v>
      </c>
      <c r="AI14" s="49">
        <v>8</v>
      </c>
      <c r="AJ14" s="13">
        <v>32.5</v>
      </c>
      <c r="AK14" s="49">
        <v>1</v>
      </c>
      <c r="AL14" s="13">
        <v>180</v>
      </c>
      <c r="AM14" s="184" t="s">
        <v>314</v>
      </c>
      <c r="AN14" s="177">
        <v>4</v>
      </c>
      <c r="AO14" s="178" t="s">
        <v>2</v>
      </c>
      <c r="AP14" s="185">
        <v>1</v>
      </c>
      <c r="AQ14" s="185">
        <v>4.0999999999999996</v>
      </c>
      <c r="AR14" s="185">
        <v>0</v>
      </c>
      <c r="AS14" s="185">
        <v>0</v>
      </c>
      <c r="AT14" s="186" t="s">
        <v>1</v>
      </c>
      <c r="AU14" s="89">
        <v>5</v>
      </c>
      <c r="AV14" s="90" t="s">
        <v>291</v>
      </c>
      <c r="AW14" s="91">
        <v>251.9</v>
      </c>
    </row>
    <row r="15" spans="3:49" x14ac:dyDescent="0.25">
      <c r="C15" s="84">
        <f>C14+1</f>
        <v>6</v>
      </c>
      <c r="D15" s="3" t="s">
        <v>72</v>
      </c>
      <c r="E15" s="199" t="s">
        <v>73</v>
      </c>
      <c r="F15" s="199">
        <f>LEFT(E15, FIND("*", E15&amp;"*")-1)*1</f>
        <v>4</v>
      </c>
      <c r="G15" s="200" t="str">
        <f>IF(ISNUMBER(SEARCH("~*", E15)), "*", "")</f>
        <v>*</v>
      </c>
      <c r="H15" s="198" t="str">
        <f>TEXT(I15,"0,0") &amp; J15</f>
        <v>4,0*</v>
      </c>
      <c r="I15" s="6">
        <v>4</v>
      </c>
      <c r="J15" s="25" t="s">
        <v>2</v>
      </c>
      <c r="K15" s="2">
        <f>IF(R15&gt;0,1,0)</f>
        <v>1</v>
      </c>
      <c r="L15" s="2">
        <f>IF(J15="",I15,I15+0.1)</f>
        <v>4.0999999999999996</v>
      </c>
      <c r="M15" s="197">
        <f>I15-AN15</f>
        <v>0</v>
      </c>
      <c r="N15" s="197">
        <f>IF(J15="",0,1)-IF(AO15="",0,1)</f>
        <v>0</v>
      </c>
      <c r="O15" s="18" t="str">
        <f>_xlfn.TEXTJOIN(,TRUE,
  IF(M15&lt;&gt;0,IF(M15&gt;0,"+","–"),""),
  IF(M15&lt;&gt;0,TEXT(TRUNC(ABS(M15)/0.5)*0.5,"0,0"),""),
  IF(N15&lt;&gt;0,IF(N15&gt;0," +"," –"),""),
  IF(N15&lt;&gt;0,"*","")
)</f>
        <v/>
      </c>
      <c r="P15" s="17">
        <f>IF(R15 &gt; 0, P14+1, "n/a")</f>
        <v>6</v>
      </c>
      <c r="Q15" s="10" t="str">
        <f>IF(AU15=0," ",IF(AU15-P15=0," ",AU15-P15))</f>
        <v xml:space="preserve"> </v>
      </c>
      <c r="R15" s="26">
        <f>Z15+AB15+AF15+AJ15+AL15+AH15+AD15</f>
        <v>244</v>
      </c>
      <c r="S15" s="12">
        <f>R15-AW15</f>
        <v>0</v>
      </c>
      <c r="T15" s="13" t="str">
        <f>IF(SUMIF(Y15:AL15,"&lt;0")&lt;&gt;0,SUMIF(Y15:AL15,"&lt;0")*(-1)," ")</f>
        <v xml:space="preserve"> </v>
      </c>
      <c r="U15" s="14">
        <f>Z15+AB15+AF15+AH15+AJ15+AL15+AD15</f>
        <v>244</v>
      </c>
      <c r="V15" s="48">
        <f>U15-AW15</f>
        <v>0</v>
      </c>
      <c r="W15" s="49">
        <f>ROUNDUP(COUNTIF(Y15:AL15,"&gt; 0")/2,0)</f>
        <v>4</v>
      </c>
      <c r="X15" s="16">
        <f>IF(W15=0,"-",IF(W15-AW15&gt;8,R15/(8+AW15),R15/W15))</f>
        <v>61</v>
      </c>
      <c r="Y15" s="49" t="s">
        <v>1</v>
      </c>
      <c r="Z15" s="13">
        <v>0</v>
      </c>
      <c r="AA15" s="49" t="s">
        <v>1</v>
      </c>
      <c r="AB15" s="13">
        <v>0</v>
      </c>
      <c r="AC15" s="49">
        <v>1</v>
      </c>
      <c r="AD15" s="13">
        <v>180</v>
      </c>
      <c r="AE15" s="49">
        <v>8</v>
      </c>
      <c r="AF15" s="13">
        <v>32.5</v>
      </c>
      <c r="AG15" s="49">
        <v>16</v>
      </c>
      <c r="AH15" s="13">
        <v>17</v>
      </c>
      <c r="AI15" s="49">
        <v>17</v>
      </c>
      <c r="AJ15" s="13">
        <v>14.5</v>
      </c>
      <c r="AK15" s="49" t="s">
        <v>1</v>
      </c>
      <c r="AL15" s="13">
        <v>0</v>
      </c>
      <c r="AM15" s="184" t="s">
        <v>314</v>
      </c>
      <c r="AN15" s="177">
        <v>4</v>
      </c>
      <c r="AO15" s="178" t="s">
        <v>2</v>
      </c>
      <c r="AP15" s="185">
        <v>1</v>
      </c>
      <c r="AQ15" s="185">
        <v>4.0999999999999996</v>
      </c>
      <c r="AR15" s="185">
        <v>0</v>
      </c>
      <c r="AS15" s="185">
        <v>0</v>
      </c>
      <c r="AT15" s="186" t="s">
        <v>1</v>
      </c>
      <c r="AU15" s="89">
        <v>6</v>
      </c>
      <c r="AV15" s="90" t="s">
        <v>291</v>
      </c>
      <c r="AW15" s="91">
        <v>244</v>
      </c>
    </row>
    <row r="16" spans="3:49" x14ac:dyDescent="0.25">
      <c r="C16" s="84">
        <f>C15+1</f>
        <v>7</v>
      </c>
      <c r="D16" s="3" t="s">
        <v>76</v>
      </c>
      <c r="E16" s="199" t="s">
        <v>60</v>
      </c>
      <c r="F16" s="199">
        <f>LEFT(E16, FIND("*", E16&amp;"*")-1)*1</f>
        <v>3.5</v>
      </c>
      <c r="G16" s="200" t="str">
        <f>IF(ISNUMBER(SEARCH("~*", E16)), "*", "")</f>
        <v>*</v>
      </c>
      <c r="H16" s="198" t="str">
        <f>TEXT(I16,"0,0") &amp; J16</f>
        <v>3,5*</v>
      </c>
      <c r="I16" s="6">
        <v>3.5</v>
      </c>
      <c r="J16" s="25" t="s">
        <v>2</v>
      </c>
      <c r="K16" s="2">
        <f>IF(R16&gt;0,1,0)</f>
        <v>1</v>
      </c>
      <c r="L16" s="2">
        <f>IF(J16="",I16,I16+0.1)</f>
        <v>3.6</v>
      </c>
      <c r="M16" s="197">
        <f>I16-AN16</f>
        <v>0</v>
      </c>
      <c r="N16" s="197">
        <f>IF(J16="",0,1)-IF(AO16="",0,1)</f>
        <v>0</v>
      </c>
      <c r="O16" s="18" t="str">
        <f>_xlfn.TEXTJOIN(,TRUE,
  IF(M16&lt;&gt;0,IF(M16&gt;0,"+","–"),""),
  IF(M16&lt;&gt;0,TEXT(TRUNC(ABS(M16)/0.5)*0.5,"0,0"),""),
  IF(N16&lt;&gt;0,IF(N16&gt;0," +"," –"),""),
  IF(N16&lt;&gt;0,"*","")
)</f>
        <v/>
      </c>
      <c r="P16" s="17">
        <f>IF(R16 &gt; 0, P15+1, "n/a")</f>
        <v>7</v>
      </c>
      <c r="Q16" s="10">
        <f>IF(AU16=0," ",IF(AU16-P16=0," ",AU16-P16))</f>
        <v>3</v>
      </c>
      <c r="R16" s="26">
        <f>Z16+AB16+AF16+AJ16+AL16+AH16+AD16</f>
        <v>229.77083333333334</v>
      </c>
      <c r="S16" s="12">
        <f>R16-AW16</f>
        <v>100.00000000000003</v>
      </c>
      <c r="T16" s="13" t="str">
        <f>IF(SUMIF(Y16:AL16,"&lt;0")&lt;&gt;0,SUMIF(Y16:AL16,"&lt;0")*(-1)," ")</f>
        <v xml:space="preserve"> </v>
      </c>
      <c r="U16" s="14">
        <f>Z16+AB16+AF16+AH16+AJ16+AL16+AD16</f>
        <v>229.77083333333334</v>
      </c>
      <c r="V16" s="48">
        <f>U16-AW16</f>
        <v>100.00000000000003</v>
      </c>
      <c r="W16" s="49">
        <f>ROUNDUP(COUNTIF(Y16:AL16,"&gt; 0")/2,0)</f>
        <v>5</v>
      </c>
      <c r="X16" s="16">
        <f>IF(W16=0,"-",IF(W16-AW16&gt;8,R16/(8+AW16),R16/W16))</f>
        <v>45.954166666666666</v>
      </c>
      <c r="Y16" s="49">
        <v>1</v>
      </c>
      <c r="Z16" s="13">
        <v>100</v>
      </c>
      <c r="AA16" s="49">
        <v>1</v>
      </c>
      <c r="AB16" s="13">
        <v>65</v>
      </c>
      <c r="AC16" s="49" t="s">
        <v>1</v>
      </c>
      <c r="AD16" s="13">
        <v>0</v>
      </c>
      <c r="AE16" s="49">
        <v>8</v>
      </c>
      <c r="AF16" s="13">
        <v>30.333333333333332</v>
      </c>
      <c r="AG16" s="49" t="s">
        <v>1</v>
      </c>
      <c r="AH16" s="13">
        <v>0</v>
      </c>
      <c r="AI16" s="49">
        <v>8</v>
      </c>
      <c r="AJ16" s="13">
        <v>28.4375</v>
      </c>
      <c r="AK16" s="49">
        <v>24</v>
      </c>
      <c r="AL16" s="13">
        <v>6</v>
      </c>
      <c r="AM16" s="184" t="s">
        <v>60</v>
      </c>
      <c r="AN16" s="177">
        <v>3.5</v>
      </c>
      <c r="AO16" s="178" t="s">
        <v>2</v>
      </c>
      <c r="AP16" s="185">
        <v>1</v>
      </c>
      <c r="AQ16" s="185">
        <v>3.6</v>
      </c>
      <c r="AR16" s="185">
        <v>0</v>
      </c>
      <c r="AS16" s="185">
        <v>0</v>
      </c>
      <c r="AT16" s="186" t="s">
        <v>1</v>
      </c>
      <c r="AU16" s="89">
        <v>10</v>
      </c>
      <c r="AV16" s="90" t="s">
        <v>291</v>
      </c>
      <c r="AW16" s="91">
        <v>129.77083333333331</v>
      </c>
    </row>
    <row r="17" spans="3:49" x14ac:dyDescent="0.25">
      <c r="C17" s="84">
        <f>C16+1</f>
        <v>8</v>
      </c>
      <c r="D17" s="3" t="s">
        <v>51</v>
      </c>
      <c r="E17" s="199">
        <v>4</v>
      </c>
      <c r="F17" s="199">
        <f>LEFT(E17, FIND("*", E17&amp;"*")-1)*1</f>
        <v>4</v>
      </c>
      <c r="G17" s="200" t="str">
        <f>IF(ISNUMBER(SEARCH("~*", E17)), "*", "")</f>
        <v/>
      </c>
      <c r="H17" s="198" t="str">
        <f>TEXT(I17,"0,0") &amp; J17</f>
        <v>4,0</v>
      </c>
      <c r="I17" s="6">
        <v>4</v>
      </c>
      <c r="J17" s="25" t="s">
        <v>1</v>
      </c>
      <c r="K17" s="2">
        <f>IF(R17&gt;0,1,0)</f>
        <v>1</v>
      </c>
      <c r="L17" s="2">
        <f>IF(J17="",I17,I17+0.1)</f>
        <v>4</v>
      </c>
      <c r="M17" s="197">
        <f>I17-AN17</f>
        <v>0</v>
      </c>
      <c r="N17" s="197">
        <f>IF(J17="",0,1)-IF(AO17="",0,1)</f>
        <v>0</v>
      </c>
      <c r="O17" s="18" t="str">
        <f>_xlfn.TEXTJOIN(,TRUE,
  IF(M17&lt;&gt;0,IF(M17&gt;0,"+","–"),""),
  IF(M17&lt;&gt;0,TEXT(TRUNC(ABS(M17)/0.5)*0.5,"0,0"),""),
  IF(N17&lt;&gt;0,IF(N17&gt;0," +"," –"),""),
  IF(N17&lt;&gt;0,"*","")
)</f>
        <v/>
      </c>
      <c r="P17" s="17">
        <f>IF(R17 &gt; 0, P16+1, "n/a")</f>
        <v>8</v>
      </c>
      <c r="Q17" s="10">
        <f>IF(AU17=0," ",IF(AU17-P17=0," ",AU17-P17))</f>
        <v>6</v>
      </c>
      <c r="R17" s="26">
        <f>Z17+AB17+AF17+AJ17+AL17+AH17+AD17</f>
        <v>228</v>
      </c>
      <c r="S17" s="12">
        <f>R17-AW17</f>
        <v>115</v>
      </c>
      <c r="T17" s="13" t="str">
        <f>IF(SUMIF(Y17:AL17,"&lt;0")&lt;&gt;0,SUMIF(Y17:AL17,"&lt;0")*(-1)," ")</f>
        <v xml:space="preserve"> </v>
      </c>
      <c r="U17" s="14">
        <f>Z17+AB17+AF17+AH17+AJ17+AL17+AD17</f>
        <v>228</v>
      </c>
      <c r="V17" s="48">
        <f>U17-AW17</f>
        <v>115</v>
      </c>
      <c r="W17" s="49">
        <f>ROUNDUP(COUNTIF(Y17:AL17,"&gt; 0")/2,0)</f>
        <v>4</v>
      </c>
      <c r="X17" s="16">
        <f>IF(W17=0,"-",IF(W17-AW17&gt;8,R17/(8+AW17),R17/W17))</f>
        <v>57</v>
      </c>
      <c r="Y17" s="49">
        <v>1</v>
      </c>
      <c r="Z17" s="13">
        <v>115</v>
      </c>
      <c r="AA17" s="49" t="s">
        <v>1</v>
      </c>
      <c r="AB17" s="13">
        <v>0</v>
      </c>
      <c r="AC17" s="49">
        <v>8</v>
      </c>
      <c r="AD17" s="13">
        <v>33</v>
      </c>
      <c r="AE17" s="49">
        <v>3</v>
      </c>
      <c r="AF17" s="13">
        <v>75</v>
      </c>
      <c r="AG17" s="49">
        <v>32</v>
      </c>
      <c r="AH17" s="13">
        <v>5</v>
      </c>
      <c r="AI17" s="49" t="s">
        <v>1</v>
      </c>
      <c r="AJ17" s="13">
        <v>0</v>
      </c>
      <c r="AK17" s="49" t="s">
        <v>1</v>
      </c>
      <c r="AL17" s="13">
        <v>0</v>
      </c>
      <c r="AM17" s="184" t="s">
        <v>317</v>
      </c>
      <c r="AN17" s="177">
        <v>4</v>
      </c>
      <c r="AO17" s="178" t="s">
        <v>1</v>
      </c>
      <c r="AP17" s="185">
        <v>1</v>
      </c>
      <c r="AQ17" s="185">
        <v>4</v>
      </c>
      <c r="AR17" s="185">
        <v>0</v>
      </c>
      <c r="AS17" s="185">
        <v>0</v>
      </c>
      <c r="AT17" s="186" t="s">
        <v>1</v>
      </c>
      <c r="AU17" s="89">
        <v>14</v>
      </c>
      <c r="AV17" s="90">
        <v>1</v>
      </c>
      <c r="AW17" s="91">
        <v>113</v>
      </c>
    </row>
    <row r="18" spans="3:49" x14ac:dyDescent="0.25">
      <c r="C18" s="84">
        <f>C17+1</f>
        <v>9</v>
      </c>
      <c r="D18" s="3" t="s">
        <v>104</v>
      </c>
      <c r="E18" s="199" t="s">
        <v>145</v>
      </c>
      <c r="F18" s="199">
        <f>LEFT(E18, FIND("*", E18&amp;"*")-1)*1</f>
        <v>4.5</v>
      </c>
      <c r="G18" s="200" t="str">
        <f>IF(ISNUMBER(SEARCH("~*", E18)), "*", "")</f>
        <v>*</v>
      </c>
      <c r="H18" s="198" t="str">
        <f>TEXT(I18,"0,0") &amp; J18</f>
        <v>4,5*</v>
      </c>
      <c r="I18" s="6">
        <v>4.5</v>
      </c>
      <c r="J18" s="25" t="s">
        <v>2</v>
      </c>
      <c r="K18" s="2">
        <f>IF(R18&gt;0,1,0)</f>
        <v>1</v>
      </c>
      <c r="L18" s="2">
        <f>IF(J18="",I18,I18+0.1)</f>
        <v>4.5999999999999996</v>
      </c>
      <c r="M18" s="196">
        <f>I18-AN18</f>
        <v>0</v>
      </c>
      <c r="N18" s="196">
        <f>IF(J18="",0,1)-IF(AO18="",0,1)</f>
        <v>0</v>
      </c>
      <c r="O18" s="18" t="str">
        <f>_xlfn.TEXTJOIN(,TRUE,
  IF(M18&lt;&gt;0,IF(M18&gt;0,"+","–"),""),
  IF(M18&lt;&gt;0,TEXT(TRUNC(ABS(M18)/0.5)*0.5,"0,0"),""),
  IF(N18&lt;&gt;0,IF(N18&gt;0," +"," –"),""),
  IF(N18&lt;&gt;0,"*","")
)</f>
        <v/>
      </c>
      <c r="P18" s="17">
        <f>IF(R18 &gt; 0, P17+1, "n/a")</f>
        <v>9</v>
      </c>
      <c r="Q18" s="10">
        <f>IF(AU18=0," ",IF(AU18-P18=0," ",AU18-P18))</f>
        <v>3</v>
      </c>
      <c r="R18" s="26">
        <f>Z18+AB18+AF18+AJ18+AL18+AH18+AD18</f>
        <v>201.4375</v>
      </c>
      <c r="S18" s="12">
        <f>R18-AW18</f>
        <v>78</v>
      </c>
      <c r="T18" s="13" t="str">
        <f>IF(SUMIF(Y18:AL18,"&lt;0")&lt;&gt;0,SUMIF(Y18:AL18,"&lt;0")*(-1)," ")</f>
        <v xml:space="preserve"> </v>
      </c>
      <c r="U18" s="14">
        <f>Z18+AB18+AF18+AH18+AJ18+AL18+AD18</f>
        <v>201.4375</v>
      </c>
      <c r="V18" s="48">
        <f>U18-AW18</f>
        <v>78</v>
      </c>
      <c r="W18" s="49">
        <f>ROUNDUP(COUNTIF(Y18:AL18,"&gt; 0")/2,0)</f>
        <v>5</v>
      </c>
      <c r="X18" s="16">
        <f>IF(W18=0,"-",IF(W18-AW18&gt;8,R18/(8+AW18),R18/W18))</f>
        <v>40.287500000000001</v>
      </c>
      <c r="Y18" s="49">
        <v>2</v>
      </c>
      <c r="Z18" s="13">
        <v>78</v>
      </c>
      <c r="AA18" s="49" t="s">
        <v>1</v>
      </c>
      <c r="AB18" s="13">
        <v>0</v>
      </c>
      <c r="AC18" s="49">
        <v>17</v>
      </c>
      <c r="AD18" s="13">
        <v>16</v>
      </c>
      <c r="AE18" s="49">
        <v>17</v>
      </c>
      <c r="AF18" s="13">
        <v>16.3125</v>
      </c>
      <c r="AG18" s="49" t="s">
        <v>1</v>
      </c>
      <c r="AH18" s="13">
        <v>0</v>
      </c>
      <c r="AI18" s="49">
        <v>4</v>
      </c>
      <c r="AJ18" s="13">
        <v>73.125</v>
      </c>
      <c r="AK18" s="49">
        <v>16</v>
      </c>
      <c r="AL18" s="13">
        <v>18</v>
      </c>
      <c r="AM18" s="184" t="s">
        <v>145</v>
      </c>
      <c r="AN18" s="177">
        <v>4.5</v>
      </c>
      <c r="AO18" s="178" t="s">
        <v>2</v>
      </c>
      <c r="AP18" s="185">
        <v>1</v>
      </c>
      <c r="AQ18" s="185">
        <v>4.5999999999999996</v>
      </c>
      <c r="AR18" s="185">
        <v>0</v>
      </c>
      <c r="AS18" s="185">
        <v>0</v>
      </c>
      <c r="AT18" s="186" t="s">
        <v>1</v>
      </c>
      <c r="AU18" s="89">
        <v>12</v>
      </c>
      <c r="AV18" s="90" t="s">
        <v>291</v>
      </c>
      <c r="AW18" s="91">
        <v>123.4375</v>
      </c>
    </row>
    <row r="19" spans="3:49" x14ac:dyDescent="0.25">
      <c r="C19" s="84">
        <f>C18+1</f>
        <v>10</v>
      </c>
      <c r="D19" s="3" t="s">
        <v>286</v>
      </c>
      <c r="E19" s="199" t="s">
        <v>145</v>
      </c>
      <c r="F19" s="199">
        <f>LEFT(E19, FIND("*", E19&amp;"*")-1)*1</f>
        <v>4.5</v>
      </c>
      <c r="G19" s="200" t="str">
        <f>IF(ISNUMBER(SEARCH("~*", E19)), "*", "")</f>
        <v>*</v>
      </c>
      <c r="H19" s="198" t="str">
        <f>TEXT(I19,"0,0") &amp; J19</f>
        <v>4,5*</v>
      </c>
      <c r="I19" s="6">
        <v>4.5</v>
      </c>
      <c r="J19" s="25" t="s">
        <v>2</v>
      </c>
      <c r="K19" s="2">
        <f>IF(R19&gt;0,1,0)</f>
        <v>1</v>
      </c>
      <c r="L19" s="2">
        <f>IF(J19="",I19,I19+0.1)</f>
        <v>4.5999999999999996</v>
      </c>
      <c r="M19" s="196">
        <f>I19-AN19</f>
        <v>0</v>
      </c>
      <c r="N19" s="196">
        <f>IF(J19="",0,1)-IF(AO19="",0,1)</f>
        <v>0</v>
      </c>
      <c r="O19" s="18" t="str">
        <f>_xlfn.TEXTJOIN(,TRUE,
  IF(M19&lt;&gt;0,IF(M19&gt;0,"+","–"),""),
  IF(M19&lt;&gt;0,TEXT(TRUNC(ABS(M19)/0.5)*0.5,"0,0"),""),
  IF(N19&lt;&gt;0,IF(N19&gt;0," +"," –"),""),
  IF(N19&lt;&gt;0,"*","")
)</f>
        <v/>
      </c>
      <c r="P19" s="17">
        <f>IF(R19 &gt; 0, P18+1, "n/a")</f>
        <v>10</v>
      </c>
      <c r="Q19" s="10">
        <f>IF(AU19=0," ",IF(AU19-P19=0," ",AU19-P19))</f>
        <v>-3</v>
      </c>
      <c r="R19" s="26">
        <f>Z19+AB19+AF19+AJ19+AL19+AH19+AD19</f>
        <v>194.5</v>
      </c>
      <c r="S19" s="12">
        <f>R19-AW19</f>
        <v>0</v>
      </c>
      <c r="T19" s="13" t="str">
        <f>IF(SUMIF(Y19:AL19,"&lt;0")&lt;&gt;0,SUMIF(Y19:AL19,"&lt;0")*(-1)," ")</f>
        <v xml:space="preserve"> </v>
      </c>
      <c r="U19" s="14">
        <f>Z19+AB19+AF19+AH19+AJ19+AL19+AD19</f>
        <v>194.5</v>
      </c>
      <c r="V19" s="48">
        <f>U19-AW19</f>
        <v>0</v>
      </c>
      <c r="W19" s="49">
        <f>ROUNDUP(COUNTIF(Y19:AL19,"&gt; 0")/2,0)</f>
        <v>3</v>
      </c>
      <c r="X19" s="16">
        <f>IF(W19=0,"-",IF(W19-AW19&gt;8,R19/(8+AW19),R19/W19))</f>
        <v>64.833333333333329</v>
      </c>
      <c r="Y19" s="49" t="s">
        <v>1</v>
      </c>
      <c r="Z19" s="13">
        <v>0</v>
      </c>
      <c r="AA19" s="49" t="s">
        <v>1</v>
      </c>
      <c r="AB19" s="13">
        <v>0</v>
      </c>
      <c r="AC19" s="49" t="s">
        <v>1</v>
      </c>
      <c r="AD19" s="13">
        <v>0</v>
      </c>
      <c r="AE19" s="49">
        <v>2</v>
      </c>
      <c r="AF19" s="13">
        <v>120.9375</v>
      </c>
      <c r="AG19" s="49" t="s">
        <v>1</v>
      </c>
      <c r="AH19" s="13">
        <v>0</v>
      </c>
      <c r="AI19" s="49">
        <v>8</v>
      </c>
      <c r="AJ19" s="13">
        <v>36.5625</v>
      </c>
      <c r="AK19" s="49">
        <v>8</v>
      </c>
      <c r="AL19" s="13">
        <v>37</v>
      </c>
      <c r="AM19" s="184" t="s">
        <v>145</v>
      </c>
      <c r="AN19" s="177">
        <v>4.5</v>
      </c>
      <c r="AO19" s="178" t="s">
        <v>2</v>
      </c>
      <c r="AP19" s="185">
        <v>1</v>
      </c>
      <c r="AQ19" s="185">
        <v>4.5999999999999996</v>
      </c>
      <c r="AR19" s="185">
        <v>0</v>
      </c>
      <c r="AS19" s="185">
        <v>0</v>
      </c>
      <c r="AT19" s="186" t="s">
        <v>1</v>
      </c>
      <c r="AU19" s="89">
        <v>7</v>
      </c>
      <c r="AV19" s="90" t="s">
        <v>291</v>
      </c>
      <c r="AW19" s="91">
        <v>194.5</v>
      </c>
    </row>
    <row r="20" spans="3:49" x14ac:dyDescent="0.25">
      <c r="C20" s="84">
        <f>C19+1</f>
        <v>11</v>
      </c>
      <c r="D20" s="3" t="s">
        <v>118</v>
      </c>
      <c r="E20" s="199" t="s">
        <v>60</v>
      </c>
      <c r="F20" s="199">
        <f>LEFT(E20, FIND("*", E20&amp;"*")-1)*1</f>
        <v>3.5</v>
      </c>
      <c r="G20" s="200" t="str">
        <f>IF(ISNUMBER(SEARCH("~*", E20)), "*", "")</f>
        <v>*</v>
      </c>
      <c r="H20" s="198" t="str">
        <f>TEXT(I20,"0,0") &amp; J20</f>
        <v>3,5*</v>
      </c>
      <c r="I20" s="6">
        <v>3.5</v>
      </c>
      <c r="J20" s="25" t="s">
        <v>2</v>
      </c>
      <c r="K20" s="2">
        <f>IF(R20&gt;0,1,0)</f>
        <v>1</v>
      </c>
      <c r="L20" s="2">
        <f>IF(J20="",I20,I20+0.1)</f>
        <v>3.6</v>
      </c>
      <c r="M20" s="196">
        <f>I20-AN20</f>
        <v>0</v>
      </c>
      <c r="N20" s="196">
        <f>IF(J20="",0,1)-IF(AO20="",0,1)</f>
        <v>0</v>
      </c>
      <c r="O20" s="18" t="str">
        <f>_xlfn.TEXTJOIN(,TRUE,
  IF(M20&lt;&gt;0,IF(M20&gt;0,"+","–"),""),
  IF(M20&lt;&gt;0,TEXT(TRUNC(ABS(M20)/0.5)*0.5,"0,0"),""),
  IF(N20&lt;&gt;0,IF(N20&gt;0," +"," –"),""),
  IF(N20&lt;&gt;0,"*","")
)</f>
        <v/>
      </c>
      <c r="P20" s="17">
        <f>IF(R20 &gt; 0, P19+1, "n/a")</f>
        <v>11</v>
      </c>
      <c r="Q20" s="10">
        <f>IF(AU20=0," ",IF(AU20-P20=0," ",AU20-P20))</f>
        <v>-3</v>
      </c>
      <c r="R20" s="26">
        <f>Z20+AB20+AF20+AJ20+AL20+AH20+AD20</f>
        <v>192.22499999999999</v>
      </c>
      <c r="S20" s="12">
        <f>R20-AW20</f>
        <v>6</v>
      </c>
      <c r="T20" s="13" t="str">
        <f>IF(SUMIF(Y20:AL20,"&lt;0")&lt;&gt;0,SUMIF(Y20:AL20,"&lt;0")*(-1)," ")</f>
        <v xml:space="preserve"> </v>
      </c>
      <c r="U20" s="14">
        <f>Z20+AB20+AF20+AH20+AJ20+AL20+AD20</f>
        <v>192.22499999999999</v>
      </c>
      <c r="V20" s="48">
        <f>U20-AW20</f>
        <v>6</v>
      </c>
      <c r="W20" s="49">
        <f>ROUNDUP(COUNTIF(Y20:AL20,"&gt; 0")/2,0)</f>
        <v>5</v>
      </c>
      <c r="X20" s="16">
        <f>IF(W20=0,"-",IF(W20-AW20&gt;8,R20/(8+AW20),R20/W20))</f>
        <v>38.445</v>
      </c>
      <c r="Y20" s="49">
        <v>19</v>
      </c>
      <c r="Z20" s="13">
        <v>6</v>
      </c>
      <c r="AA20" s="49">
        <v>8</v>
      </c>
      <c r="AB20" s="13">
        <v>15</v>
      </c>
      <c r="AC20" s="49">
        <v>2</v>
      </c>
      <c r="AD20" s="13">
        <v>100</v>
      </c>
      <c r="AE20" s="49">
        <v>24</v>
      </c>
      <c r="AF20" s="13">
        <v>5.6</v>
      </c>
      <c r="AG20" s="49" t="s">
        <v>1</v>
      </c>
      <c r="AH20" s="13">
        <v>0</v>
      </c>
      <c r="AI20" s="49">
        <v>3</v>
      </c>
      <c r="AJ20" s="13">
        <v>65.625</v>
      </c>
      <c r="AK20" s="49" t="s">
        <v>1</v>
      </c>
      <c r="AL20" s="13">
        <v>0</v>
      </c>
      <c r="AM20" s="184" t="s">
        <v>60</v>
      </c>
      <c r="AN20" s="177">
        <v>3.5</v>
      </c>
      <c r="AO20" s="178" t="s">
        <v>2</v>
      </c>
      <c r="AP20" s="185">
        <v>1</v>
      </c>
      <c r="AQ20" s="185">
        <v>3.6</v>
      </c>
      <c r="AR20" s="185">
        <v>0</v>
      </c>
      <c r="AS20" s="185">
        <v>0</v>
      </c>
      <c r="AT20" s="186" t="s">
        <v>1</v>
      </c>
      <c r="AU20" s="89">
        <v>8</v>
      </c>
      <c r="AV20" s="90" t="s">
        <v>291</v>
      </c>
      <c r="AW20" s="91">
        <v>186.22499999999999</v>
      </c>
    </row>
    <row r="21" spans="3:49" x14ac:dyDescent="0.25">
      <c r="C21" s="84">
        <f>C20+1</f>
        <v>12</v>
      </c>
      <c r="D21" s="3" t="s">
        <v>287</v>
      </c>
      <c r="E21" s="199" t="s">
        <v>60</v>
      </c>
      <c r="F21" s="199">
        <f>LEFT(E21, FIND("*", E21&amp;"*")-1)*1</f>
        <v>3.5</v>
      </c>
      <c r="G21" s="200" t="str">
        <f>IF(ISNUMBER(SEARCH("~*", E21)), "*", "")</f>
        <v>*</v>
      </c>
      <c r="H21" s="198" t="str">
        <f>TEXT(I21,"0,0") &amp; J21</f>
        <v>3,5*</v>
      </c>
      <c r="I21" s="6">
        <v>3.5</v>
      </c>
      <c r="J21" s="25" t="s">
        <v>2</v>
      </c>
      <c r="K21" s="2">
        <f>IF(R21&gt;0,1,0)</f>
        <v>1</v>
      </c>
      <c r="L21" s="2">
        <f>IF(J21="",I21,I21+0.1)</f>
        <v>3.6</v>
      </c>
      <c r="M21" s="196">
        <f>I21-AN21</f>
        <v>0</v>
      </c>
      <c r="N21" s="196">
        <f>IF(J21="",0,1)-IF(AO21="",0,1)</f>
        <v>0</v>
      </c>
      <c r="O21" s="18" t="str">
        <f>_xlfn.TEXTJOIN(,TRUE,
  IF(M21&lt;&gt;0,IF(M21&gt;0,"+","–"),""),
  IF(M21&lt;&gt;0,TEXT(TRUNC(ABS(M21)/0.5)*0.5,"0,0"),""),
  IF(N21&lt;&gt;0,IF(N21&gt;0," +"," –"),""),
  IF(N21&lt;&gt;0,"*","")
)</f>
        <v/>
      </c>
      <c r="P21" s="17">
        <f>IF(R21 &gt; 0, P20+1, "n/a")</f>
        <v>12</v>
      </c>
      <c r="Q21" s="10">
        <f>IF(AU21=0," ",IF(AU21-P21=0," ",AU21-P21))</f>
        <v>-3</v>
      </c>
      <c r="R21" s="26">
        <f>Z21+AB21+AF21+AJ21+AL21+AH21+AD21</f>
        <v>163.5</v>
      </c>
      <c r="S21" s="12">
        <f>R21-AW21</f>
        <v>0</v>
      </c>
      <c r="T21" s="13" t="str">
        <f>IF(SUMIF(Y21:AL21,"&lt;0")&lt;&gt;0,SUMIF(Y21:AL21,"&lt;0")*(-1)," ")</f>
        <v xml:space="preserve"> </v>
      </c>
      <c r="U21" s="14">
        <f>Z21+AB21+AF21+AH21+AJ21+AL21+AD21</f>
        <v>163.5</v>
      </c>
      <c r="V21" s="48">
        <f>U21-AW21</f>
        <v>0</v>
      </c>
      <c r="W21" s="49">
        <f>ROUNDUP(COUNTIF(Y21:AL21,"&gt; 0")/2,0)</f>
        <v>2</v>
      </c>
      <c r="X21" s="16">
        <f>IF(W21=0,"-",IF(W21-AW21&gt;8,R21/(8+AW21),R21/W21))</f>
        <v>81.75</v>
      </c>
      <c r="Y21" s="49" t="s">
        <v>1</v>
      </c>
      <c r="Z21" s="13">
        <v>0</v>
      </c>
      <c r="AA21" s="49" t="s">
        <v>1</v>
      </c>
      <c r="AB21" s="13">
        <v>0</v>
      </c>
      <c r="AC21" s="49" t="s">
        <v>1</v>
      </c>
      <c r="AD21" s="13">
        <v>0</v>
      </c>
      <c r="AE21" s="49" t="s">
        <v>1</v>
      </c>
      <c r="AF21" s="13">
        <v>0</v>
      </c>
      <c r="AG21" s="49">
        <v>24</v>
      </c>
      <c r="AH21" s="13">
        <v>6</v>
      </c>
      <c r="AI21" s="49">
        <v>1</v>
      </c>
      <c r="AJ21" s="13">
        <v>157.5</v>
      </c>
      <c r="AK21" s="49" t="s">
        <v>1</v>
      </c>
      <c r="AL21" s="13">
        <v>0</v>
      </c>
      <c r="AM21" s="184" t="s">
        <v>60</v>
      </c>
      <c r="AN21" s="177">
        <v>3.5</v>
      </c>
      <c r="AO21" s="178" t="s">
        <v>2</v>
      </c>
      <c r="AP21" s="185">
        <v>1</v>
      </c>
      <c r="AQ21" s="185">
        <v>3.6</v>
      </c>
      <c r="AR21" s="185">
        <v>0</v>
      </c>
      <c r="AS21" s="185">
        <v>0</v>
      </c>
      <c r="AT21" s="186" t="s">
        <v>1</v>
      </c>
      <c r="AU21" s="89">
        <v>9</v>
      </c>
      <c r="AV21" s="90" t="s">
        <v>291</v>
      </c>
      <c r="AW21" s="91">
        <v>163.5</v>
      </c>
    </row>
    <row r="22" spans="3:49" x14ac:dyDescent="0.25">
      <c r="C22" s="84">
        <f>C21+1</f>
        <v>13</v>
      </c>
      <c r="D22" s="3" t="s">
        <v>86</v>
      </c>
      <c r="E22" s="199">
        <v>3.5</v>
      </c>
      <c r="F22" s="199">
        <f>LEFT(E22, FIND("*", E22&amp;"*")-1)*1</f>
        <v>3.5</v>
      </c>
      <c r="G22" s="200" t="str">
        <f>IF(ISNUMBER(SEARCH("~*", E22)), "*", "")</f>
        <v/>
      </c>
      <c r="H22" s="198" t="str">
        <f>TEXT(I22,"0,0") &amp; J22</f>
        <v>3,5</v>
      </c>
      <c r="I22" s="6">
        <v>3.5</v>
      </c>
      <c r="J22" s="25" t="s">
        <v>1</v>
      </c>
      <c r="K22" s="2">
        <f>IF(R22&gt;0,1,0)</f>
        <v>1</v>
      </c>
      <c r="L22" s="2">
        <f>IF(J22="",I22,I22+0.1)</f>
        <v>3.5</v>
      </c>
      <c r="M22" s="196">
        <f>I22-AN22</f>
        <v>0</v>
      </c>
      <c r="N22" s="196">
        <f>IF(J22="",0,1)-IF(AO22="",0,1)</f>
        <v>0</v>
      </c>
      <c r="O22" s="18" t="str">
        <f>_xlfn.TEXTJOIN(,TRUE,
  IF(M22&lt;&gt;0,IF(M22&gt;0,"+","–"),""),
  IF(M22&lt;&gt;0,TEXT(TRUNC(ABS(M22)/0.5)*0.5,"0,0"),""),
  IF(N22&lt;&gt;0,IF(N22&gt;0," +"," –"),""),
  IF(N22&lt;&gt;0,"*","")
)</f>
        <v/>
      </c>
      <c r="P22" s="17">
        <f>IF(R22 &gt; 0, P21+1, "n/a")</f>
        <v>13</v>
      </c>
      <c r="Q22" s="10">
        <f>IF(AU22=0," ",IF(AU22-P22=0," ",AU22-P22))</f>
        <v>3</v>
      </c>
      <c r="R22" s="26">
        <f>Z22+AB22+AF22+AJ22+AL22+AH22+AD22</f>
        <v>132</v>
      </c>
      <c r="S22" s="12">
        <f>R22-AW22</f>
        <v>38</v>
      </c>
      <c r="T22" s="13" t="str">
        <f>IF(SUMIF(Y22:AL22,"&lt;0")&lt;&gt;0,SUMIF(Y22:AL22,"&lt;0")*(-1)," ")</f>
        <v xml:space="preserve"> </v>
      </c>
      <c r="U22" s="14">
        <f>Z22+AB22+AF22+AH22+AJ22+AL22+AD22</f>
        <v>132</v>
      </c>
      <c r="V22" s="48">
        <f>U22-AW22</f>
        <v>38</v>
      </c>
      <c r="W22" s="49">
        <f>ROUNDUP(COUNTIF(Y22:AL22,"&gt; 0")/2,0)</f>
        <v>2</v>
      </c>
      <c r="X22" s="16">
        <f>IF(W22=0,"-",IF(W22-AW22&gt;8,R22/(8+AW22),R22/W22))</f>
        <v>66</v>
      </c>
      <c r="Y22" s="49">
        <v>4</v>
      </c>
      <c r="Z22" s="13">
        <v>38</v>
      </c>
      <c r="AA22" s="49" t="s">
        <v>1</v>
      </c>
      <c r="AB22" s="13">
        <v>0</v>
      </c>
      <c r="AC22" s="49" t="s">
        <v>1</v>
      </c>
      <c r="AD22" s="13">
        <v>0</v>
      </c>
      <c r="AE22" s="49" t="s">
        <v>1</v>
      </c>
      <c r="AF22" s="13">
        <v>0</v>
      </c>
      <c r="AG22" s="49">
        <v>2</v>
      </c>
      <c r="AH22" s="13">
        <v>94</v>
      </c>
      <c r="AI22" s="49" t="s">
        <v>1</v>
      </c>
      <c r="AJ22" s="13">
        <v>0</v>
      </c>
      <c r="AK22" s="49" t="s">
        <v>1</v>
      </c>
      <c r="AL22" s="13">
        <v>0</v>
      </c>
      <c r="AM22" s="184" t="s">
        <v>316</v>
      </c>
      <c r="AN22" s="177">
        <v>3.5</v>
      </c>
      <c r="AO22" s="178" t="s">
        <v>1</v>
      </c>
      <c r="AP22" s="185">
        <v>1</v>
      </c>
      <c r="AQ22" s="185">
        <v>3.5</v>
      </c>
      <c r="AR22" s="185">
        <v>0</v>
      </c>
      <c r="AS22" s="185">
        <v>0</v>
      </c>
      <c r="AT22" s="186" t="s">
        <v>1</v>
      </c>
      <c r="AU22" s="89">
        <v>16</v>
      </c>
      <c r="AV22" s="90">
        <v>1</v>
      </c>
      <c r="AW22" s="91">
        <v>94</v>
      </c>
    </row>
    <row r="23" spans="3:49" x14ac:dyDescent="0.25">
      <c r="C23" s="84">
        <f>C22+1</f>
        <v>14</v>
      </c>
      <c r="D23" s="3" t="s">
        <v>327</v>
      </c>
      <c r="E23" s="199">
        <v>3.5</v>
      </c>
      <c r="F23" s="199">
        <f>LEFT(E23, FIND("*", E23&amp;"*")-1)*1</f>
        <v>3.5</v>
      </c>
      <c r="G23" s="200" t="str">
        <f>IF(ISNUMBER(SEARCH("~*", E23)), "*", "")</f>
        <v/>
      </c>
      <c r="H23" s="198" t="str">
        <f>TEXT(I23,"0,0") &amp; J23</f>
        <v>3,5</v>
      </c>
      <c r="I23" s="6">
        <v>3.5</v>
      </c>
      <c r="J23" s="25" t="s">
        <v>1</v>
      </c>
      <c r="K23" s="2">
        <f>IF(R23&gt;0,1,0)</f>
        <v>1</v>
      </c>
      <c r="L23" s="2">
        <f>IF(J23="",I23,I23+0.1)</f>
        <v>3.5</v>
      </c>
      <c r="M23" s="197">
        <f>I23-AN23</f>
        <v>0</v>
      </c>
      <c r="N23" s="197">
        <f>IF(J23="",0,1)-IF(AO23="",0,1)</f>
        <v>0</v>
      </c>
      <c r="O23" s="18" t="str">
        <f>_xlfn.TEXTJOIN(,TRUE,
  IF(M23&lt;&gt;0,IF(M23&gt;0,"+","–"),""),
  IF(M23&lt;&gt;0,TEXT(TRUNC(ABS(M23)/0.5)*0.5,"0,0"),""),
  IF(N23&lt;&gt;0,IF(N23&gt;0," +"," –"),""),
  IF(N23&lt;&gt;0,"*","")
)</f>
        <v/>
      </c>
      <c r="P23" s="17">
        <f>IF(R23 &gt; 0, P22+1, "n/a")</f>
        <v>14</v>
      </c>
      <c r="Q23" s="10">
        <f>IF(AU23=0," ",IF(AU23-P23=0," ",AU23-P23))</f>
        <v>3</v>
      </c>
      <c r="R23" s="26">
        <f>Z23+AB23+AF23+AJ23+AL23+AH23+AD23</f>
        <v>131.875</v>
      </c>
      <c r="S23" s="12">
        <f>R23-AW23</f>
        <v>42</v>
      </c>
      <c r="T23" s="13" t="str">
        <f>IF(SUMIF(Y23:AL23,"&lt;0")&lt;&gt;0,SUMIF(Y23:AL23,"&lt;0")*(-1)," ")</f>
        <v xml:space="preserve"> </v>
      </c>
      <c r="U23" s="14">
        <f>Z23+AB23+AF23+AH23+AJ23+AL23+AD23</f>
        <v>131.875</v>
      </c>
      <c r="V23" s="48">
        <f>U23-AW23</f>
        <v>42</v>
      </c>
      <c r="W23" s="49">
        <f>ROUNDUP(COUNTIF(Y23:AL23,"&gt; 0")/2,0)</f>
        <v>4</v>
      </c>
      <c r="X23" s="16">
        <f>IF(W23=0,"-",IF(W23-AW23&gt;8,R23/(8+AW23),R23/W23))</f>
        <v>32.96875</v>
      </c>
      <c r="Y23" s="49">
        <v>3</v>
      </c>
      <c r="Z23" s="13">
        <v>42</v>
      </c>
      <c r="AA23" s="49" t="s">
        <v>1</v>
      </c>
      <c r="AB23" s="13">
        <v>0</v>
      </c>
      <c r="AC23" s="49">
        <v>8</v>
      </c>
      <c r="AD23" s="13">
        <v>28</v>
      </c>
      <c r="AE23" s="49">
        <v>4</v>
      </c>
      <c r="AF23" s="13">
        <v>56.875</v>
      </c>
      <c r="AG23" s="49" t="s">
        <v>1</v>
      </c>
      <c r="AH23" s="13">
        <v>0</v>
      </c>
      <c r="AI23" s="49" t="s">
        <v>1</v>
      </c>
      <c r="AJ23" s="13">
        <v>0</v>
      </c>
      <c r="AK23" s="49">
        <v>32</v>
      </c>
      <c r="AL23" s="13">
        <v>5</v>
      </c>
      <c r="AM23" s="184" t="s">
        <v>316</v>
      </c>
      <c r="AN23" s="177">
        <v>3.5</v>
      </c>
      <c r="AO23" s="178" t="s">
        <v>1</v>
      </c>
      <c r="AP23" s="185">
        <v>1</v>
      </c>
      <c r="AQ23" s="185">
        <v>3.5</v>
      </c>
      <c r="AR23" s="185">
        <v>0</v>
      </c>
      <c r="AS23" s="185">
        <v>0</v>
      </c>
      <c r="AT23" s="186" t="s">
        <v>1</v>
      </c>
      <c r="AU23" s="89">
        <v>17</v>
      </c>
      <c r="AV23" s="90">
        <v>1</v>
      </c>
      <c r="AW23" s="91">
        <v>89.875</v>
      </c>
    </row>
    <row r="24" spans="3:49" x14ac:dyDescent="0.25">
      <c r="C24" s="84">
        <f>C23+1</f>
        <v>15</v>
      </c>
      <c r="D24" s="3" t="s">
        <v>95</v>
      </c>
      <c r="E24" s="199">
        <v>3.5</v>
      </c>
      <c r="F24" s="199">
        <f>LEFT(E24, FIND("*", E24&amp;"*")-1)*1</f>
        <v>3.5</v>
      </c>
      <c r="G24" s="200" t="str">
        <f>IF(ISNUMBER(SEARCH("~*", E24)), "*", "")</f>
        <v/>
      </c>
      <c r="H24" s="198" t="str">
        <f>TEXT(I24,"0,0") &amp; J24</f>
        <v>3,5</v>
      </c>
      <c r="I24" s="6">
        <v>3.5</v>
      </c>
      <c r="J24" s="25" t="s">
        <v>1</v>
      </c>
      <c r="K24" s="2">
        <f>IF(R24&gt;0,1,0)</f>
        <v>1</v>
      </c>
      <c r="L24" s="2">
        <f>IF(J24="",I24,I24+0.1)</f>
        <v>3.5</v>
      </c>
      <c r="M24" s="196">
        <f>I24-AN24</f>
        <v>0</v>
      </c>
      <c r="N24" s="196">
        <f>IF(J24="",0,1)-IF(AO24="",0,1)</f>
        <v>0</v>
      </c>
      <c r="O24" s="18" t="str">
        <f>_xlfn.TEXTJOIN(,TRUE,
  IF(M24&lt;&gt;0,IF(M24&gt;0,"+","–"),""),
  IF(M24&lt;&gt;0,TEXT(TRUNC(ABS(M24)/0.5)*0.5,"0,0"),""),
  IF(N24&lt;&gt;0,IF(N24&gt;0," +"," –"),""),
  IF(N24&lt;&gt;0,"*","")
)</f>
        <v/>
      </c>
      <c r="P24" s="17">
        <f>IF(R24 &gt; 0, P23+1, "n/a")</f>
        <v>15</v>
      </c>
      <c r="Q24" s="10">
        <f>IF(AU24=0," ",IF(AU24-P24=0," ",AU24-P24))</f>
        <v>-4</v>
      </c>
      <c r="R24" s="26">
        <f>Z24+AB24+AF24+AJ24+AL24+AH24+AD24</f>
        <v>125.875</v>
      </c>
      <c r="S24" s="12">
        <f>R24-AW24</f>
        <v>0</v>
      </c>
      <c r="T24" s="13" t="str">
        <f>IF(SUMIF(Y24:AL24,"&lt;0")&lt;&gt;0,SUMIF(Y24:AL24,"&lt;0")*(-1)," ")</f>
        <v xml:space="preserve"> </v>
      </c>
      <c r="U24" s="14">
        <f>Z24+AB24+AF24+AH24+AJ24+AL24+AD24</f>
        <v>125.875</v>
      </c>
      <c r="V24" s="48">
        <f>U24-AW24</f>
        <v>0</v>
      </c>
      <c r="W24" s="49">
        <f>ROUNDUP(COUNTIF(Y24:AL24,"&gt; 0")/2,0)</f>
        <v>5</v>
      </c>
      <c r="X24" s="16">
        <f>IF(W24=0,"-",IF(W24-AW24&gt;8,R24/(8+AW24),R24/W24))</f>
        <v>25.175000000000001</v>
      </c>
      <c r="Y24" s="49" t="s">
        <v>1</v>
      </c>
      <c r="Z24" s="13">
        <v>0</v>
      </c>
      <c r="AA24" s="49">
        <v>4</v>
      </c>
      <c r="AB24" s="13">
        <v>27</v>
      </c>
      <c r="AC24" s="49">
        <v>8</v>
      </c>
      <c r="AD24" s="13">
        <v>30</v>
      </c>
      <c r="AE24" s="49" t="s">
        <v>1</v>
      </c>
      <c r="AF24" s="13">
        <v>0</v>
      </c>
      <c r="AG24" s="49">
        <v>19</v>
      </c>
      <c r="AH24" s="13">
        <v>7</v>
      </c>
      <c r="AI24" s="49">
        <v>4</v>
      </c>
      <c r="AJ24" s="13">
        <v>56.875</v>
      </c>
      <c r="AK24" s="49">
        <v>32</v>
      </c>
      <c r="AL24" s="13">
        <v>5</v>
      </c>
      <c r="AM24" s="184" t="s">
        <v>316</v>
      </c>
      <c r="AN24" s="177">
        <v>3.5</v>
      </c>
      <c r="AO24" s="178" t="s">
        <v>1</v>
      </c>
      <c r="AP24" s="185">
        <v>1</v>
      </c>
      <c r="AQ24" s="185">
        <v>3.5</v>
      </c>
      <c r="AR24" s="185">
        <v>0</v>
      </c>
      <c r="AS24" s="185">
        <v>0</v>
      </c>
      <c r="AT24" s="186" t="s">
        <v>1</v>
      </c>
      <c r="AU24" s="89">
        <v>11</v>
      </c>
      <c r="AV24" s="90" t="s">
        <v>291</v>
      </c>
      <c r="AW24" s="91">
        <v>125.875</v>
      </c>
    </row>
    <row r="25" spans="3:49" x14ac:dyDescent="0.25">
      <c r="C25" s="84">
        <f>C24+1</f>
        <v>16</v>
      </c>
      <c r="D25" s="3" t="s">
        <v>99</v>
      </c>
      <c r="E25" s="199" t="s">
        <v>60</v>
      </c>
      <c r="F25" s="199">
        <f>LEFT(E25, FIND("*", E25&amp;"*")-1)*1</f>
        <v>3.5</v>
      </c>
      <c r="G25" s="200" t="str">
        <f>IF(ISNUMBER(SEARCH("~*", E25)), "*", "")</f>
        <v>*</v>
      </c>
      <c r="H25" s="198" t="str">
        <f>TEXT(I25,"0,0") &amp; J25</f>
        <v>3,5*</v>
      </c>
      <c r="I25" s="6">
        <v>3.5</v>
      </c>
      <c r="J25" s="25" t="s">
        <v>2</v>
      </c>
      <c r="K25" s="2">
        <f>IF(R25&gt;0,1,0)</f>
        <v>1</v>
      </c>
      <c r="L25" s="2">
        <f>IF(J25="",I25,I25+0.1)</f>
        <v>3.6</v>
      </c>
      <c r="M25" s="196">
        <f>I25-AN25</f>
        <v>0</v>
      </c>
      <c r="N25" s="196">
        <f>IF(J25="",0,1)-IF(AO25="",0,1)</f>
        <v>0</v>
      </c>
      <c r="O25" s="18" t="str">
        <f>_xlfn.TEXTJOIN(,TRUE,
  IF(M25&lt;&gt;0,IF(M25&gt;0,"+","–"),""),
  IF(M25&lt;&gt;0,TEXT(TRUNC(ABS(M25)/0.5)*0.5,"0,0"),""),
  IF(N25&lt;&gt;0,IF(N25&gt;0," +"," –"),""),
  IF(N25&lt;&gt;0,"*","")
)</f>
        <v/>
      </c>
      <c r="P25" s="17">
        <f>IF(R25 &gt; 0, P24+1, "n/a")</f>
        <v>16</v>
      </c>
      <c r="Q25" s="10">
        <f>IF(AU25=0," ",IF(AU25-P25=0," ",AU25-P25))</f>
        <v>-3</v>
      </c>
      <c r="R25" s="26">
        <f>Z25+AB25+AF25+AJ25+AL25+AH25+AD25</f>
        <v>121</v>
      </c>
      <c r="S25" s="12">
        <f>R25-AW25</f>
        <v>4</v>
      </c>
      <c r="T25" s="13" t="str">
        <f>IF(SUMIF(Y25:AL25,"&lt;0")&lt;&gt;0,SUMIF(Y25:AL25,"&lt;0")*(-1)," ")</f>
        <v xml:space="preserve"> </v>
      </c>
      <c r="U25" s="14">
        <f>Z25+AB25+AF25+AH25+AJ25+AL25+AD25</f>
        <v>121</v>
      </c>
      <c r="V25" s="48">
        <f>U25-AW25</f>
        <v>4</v>
      </c>
      <c r="W25" s="49">
        <f>ROUNDUP(COUNTIF(Y25:AL25,"&gt; 0")/2,0)</f>
        <v>5</v>
      </c>
      <c r="X25" s="16">
        <f>IF(W25=0,"-",IF(W25-AW25&gt;8,R25/(8+AW25),R25/W25))</f>
        <v>24.2</v>
      </c>
      <c r="Y25" s="49">
        <v>24</v>
      </c>
      <c r="Z25" s="13">
        <v>4</v>
      </c>
      <c r="AA25" s="49">
        <v>3</v>
      </c>
      <c r="AB25" s="13">
        <v>38</v>
      </c>
      <c r="AC25" s="49">
        <v>20</v>
      </c>
      <c r="AD25" s="13">
        <v>7</v>
      </c>
      <c r="AE25" s="49" t="s">
        <v>1</v>
      </c>
      <c r="AF25" s="13">
        <v>0</v>
      </c>
      <c r="AG25" s="49" t="s">
        <v>1</v>
      </c>
      <c r="AH25" s="13">
        <v>0</v>
      </c>
      <c r="AI25" s="49">
        <v>24</v>
      </c>
      <c r="AJ25" s="13">
        <v>6</v>
      </c>
      <c r="AK25" s="49">
        <v>3</v>
      </c>
      <c r="AL25" s="13">
        <v>66</v>
      </c>
      <c r="AM25" s="184" t="s">
        <v>60</v>
      </c>
      <c r="AN25" s="177">
        <v>3.5</v>
      </c>
      <c r="AO25" s="178" t="s">
        <v>2</v>
      </c>
      <c r="AP25" s="185">
        <v>1</v>
      </c>
      <c r="AQ25" s="185">
        <v>3.6</v>
      </c>
      <c r="AR25" s="185">
        <v>0</v>
      </c>
      <c r="AS25" s="185">
        <v>0</v>
      </c>
      <c r="AT25" s="186" t="s">
        <v>1</v>
      </c>
      <c r="AU25" s="89">
        <v>13</v>
      </c>
      <c r="AV25" s="90" t="s">
        <v>291</v>
      </c>
      <c r="AW25" s="91">
        <v>117</v>
      </c>
    </row>
    <row r="26" spans="3:49" x14ac:dyDescent="0.25">
      <c r="C26" s="84">
        <f>C25+1</f>
        <v>17</v>
      </c>
      <c r="D26" s="3" t="s">
        <v>115</v>
      </c>
      <c r="E26" s="199">
        <v>3.5</v>
      </c>
      <c r="F26" s="199">
        <f>LEFT(E26, FIND("*", E26&amp;"*")-1)*1</f>
        <v>3.5</v>
      </c>
      <c r="G26" s="200" t="str">
        <f>IF(ISNUMBER(SEARCH("~*", E26)), "*", "")</f>
        <v/>
      </c>
      <c r="H26" s="198" t="str">
        <f>TEXT(I26,"0,0") &amp; J26</f>
        <v>3,5</v>
      </c>
      <c r="I26" s="6">
        <v>3.5</v>
      </c>
      <c r="J26" s="25" t="s">
        <v>1</v>
      </c>
      <c r="K26" s="2">
        <f>IF(R26&gt;0,1,0)</f>
        <v>1</v>
      </c>
      <c r="L26" s="2">
        <f>IF(J26="",I26,I26+0.1)</f>
        <v>3.5</v>
      </c>
      <c r="M26" s="197">
        <f>I26-AN26</f>
        <v>0</v>
      </c>
      <c r="N26" s="197">
        <f>IF(J26="",0,1)-IF(AO26="",0,1)</f>
        <v>0</v>
      </c>
      <c r="O26" s="18" t="str">
        <f>_xlfn.TEXTJOIN(,TRUE,
  IF(M26&lt;&gt;0,IF(M26&gt;0,"+","–"),""),
  IF(M26&lt;&gt;0,TEXT(TRUNC(ABS(M26)/0.5)*0.5,"0,0"),""),
  IF(N26&lt;&gt;0,IF(N26&gt;0," +"," –"),""),
  IF(N26&lt;&gt;0,"*","")
)</f>
        <v/>
      </c>
      <c r="P26" s="17">
        <f>IF(R26 &gt; 0, P25+1, "n/a")</f>
        <v>17</v>
      </c>
      <c r="Q26" s="10">
        <f>IF(AU26=0," ",IF(AU26-P26=0," ",AU26-P26))</f>
        <v>-2</v>
      </c>
      <c r="R26" s="26">
        <f>Z26+AB26+AF26+AJ26+AL26+AH26+AD26</f>
        <v>117</v>
      </c>
      <c r="S26" s="12">
        <f>R26-AW26</f>
        <v>18</v>
      </c>
      <c r="T26" s="13" t="str">
        <f>IF(SUMIF(Y26:AL26,"&lt;0")&lt;&gt;0,SUMIF(Y26:AL26,"&lt;0")*(-1)," ")</f>
        <v xml:space="preserve"> </v>
      </c>
      <c r="U26" s="14">
        <f>Z26+AB26+AF26+AH26+AJ26+AL26+AD26</f>
        <v>117</v>
      </c>
      <c r="V26" s="48">
        <f>U26-AW26</f>
        <v>18</v>
      </c>
      <c r="W26" s="49">
        <f>ROUNDUP(COUNTIF(Y26:AL26,"&gt; 0")/2,0)</f>
        <v>4</v>
      </c>
      <c r="X26" s="16">
        <f>IF(W26=0,"-",IF(W26-AW26&gt;8,R26/(8+AW26),R26/W26))</f>
        <v>29.25</v>
      </c>
      <c r="Y26" s="49">
        <v>8</v>
      </c>
      <c r="Z26" s="13">
        <v>18</v>
      </c>
      <c r="AA26" s="49">
        <v>8</v>
      </c>
      <c r="AB26" s="13">
        <v>15</v>
      </c>
      <c r="AC26" s="49">
        <v>3</v>
      </c>
      <c r="AD26" s="13">
        <v>70</v>
      </c>
      <c r="AE26" s="49" t="s">
        <v>1</v>
      </c>
      <c r="AF26" s="13">
        <v>0</v>
      </c>
      <c r="AG26" s="49">
        <v>16</v>
      </c>
      <c r="AH26" s="13">
        <v>14</v>
      </c>
      <c r="AI26" s="49" t="s">
        <v>1</v>
      </c>
      <c r="AJ26" s="13">
        <v>0</v>
      </c>
      <c r="AK26" s="49" t="s">
        <v>1</v>
      </c>
      <c r="AL26" s="13">
        <v>0</v>
      </c>
      <c r="AM26" s="184" t="s">
        <v>316</v>
      </c>
      <c r="AN26" s="177">
        <v>3.5</v>
      </c>
      <c r="AO26" s="178" t="s">
        <v>1</v>
      </c>
      <c r="AP26" s="185">
        <v>1</v>
      </c>
      <c r="AQ26" s="185">
        <v>3.5</v>
      </c>
      <c r="AR26" s="185">
        <v>0</v>
      </c>
      <c r="AS26" s="185">
        <v>0</v>
      </c>
      <c r="AT26" s="186" t="s">
        <v>1</v>
      </c>
      <c r="AU26" s="89">
        <v>15</v>
      </c>
      <c r="AV26" s="90">
        <v>1</v>
      </c>
      <c r="AW26" s="91">
        <v>99</v>
      </c>
    </row>
    <row r="27" spans="3:49" x14ac:dyDescent="0.25">
      <c r="C27" s="84">
        <f>C26+1</f>
        <v>18</v>
      </c>
      <c r="D27" s="3" t="s">
        <v>100</v>
      </c>
      <c r="E27" s="199">
        <v>3.5</v>
      </c>
      <c r="F27" s="199">
        <f>LEFT(E27, FIND("*", E27&amp;"*")-1)*1</f>
        <v>3.5</v>
      </c>
      <c r="G27" s="200" t="str">
        <f>IF(ISNUMBER(SEARCH("~*", E27)), "*", "")</f>
        <v/>
      </c>
      <c r="H27" s="198" t="str">
        <f>TEXT(I27,"0,0") &amp; J27</f>
        <v>3,5</v>
      </c>
      <c r="I27" s="6">
        <v>3.5</v>
      </c>
      <c r="J27" s="25" t="s">
        <v>1</v>
      </c>
      <c r="K27" s="2">
        <f>IF(R27&gt;0,1,0)</f>
        <v>1</v>
      </c>
      <c r="L27" s="2">
        <f>IF(J27="",I27,I27+0.1)</f>
        <v>3.5</v>
      </c>
      <c r="M27" s="197">
        <f>I27-AN27</f>
        <v>0</v>
      </c>
      <c r="N27" s="197">
        <f>IF(J27="",0,1)-IF(AO27="",0,1)</f>
        <v>0</v>
      </c>
      <c r="O27" s="18" t="str">
        <f>_xlfn.TEXTJOIN(,TRUE,
  IF(M27&lt;&gt;0,IF(M27&gt;0,"+","–"),""),
  IF(M27&lt;&gt;0,TEXT(TRUNC(ABS(M27)/0.5)*0.5,"0,0"),""),
  IF(N27&lt;&gt;0,IF(N27&gt;0," +"," –"),""),
  IF(N27&lt;&gt;0,"*","")
)</f>
        <v/>
      </c>
      <c r="P27" s="17">
        <f>IF(R27 &gt; 0, P26+1, "n/a")</f>
        <v>18</v>
      </c>
      <c r="Q27" s="10">
        <f>IF(AU27=0," ",IF(AU27-P27=0," ",AU27-P27))</f>
        <v>4</v>
      </c>
      <c r="R27" s="26">
        <f>Z27+AB27+AF27+AJ27+AL27+AH27+AD27</f>
        <v>103</v>
      </c>
      <c r="S27" s="12">
        <f>R27-AW27</f>
        <v>38</v>
      </c>
      <c r="T27" s="13" t="str">
        <f>IF(SUMIF(Y27:AL27,"&lt;0")&lt;&gt;0,SUMIF(Y27:AL27,"&lt;0")*(-1)," ")</f>
        <v xml:space="preserve"> </v>
      </c>
      <c r="U27" s="14">
        <f>Z27+AB27+AF27+AH27+AJ27+AL27+AD27</f>
        <v>103</v>
      </c>
      <c r="V27" s="48">
        <f>U27-AW27</f>
        <v>38</v>
      </c>
      <c r="W27" s="49">
        <f>ROUNDUP(COUNTIF(Y27:AL27,"&gt; 0")/2,0)</f>
        <v>2</v>
      </c>
      <c r="X27" s="16">
        <f>IF(W27=0,"-",IF(W27-AW27&gt;8,R27/(8+AW27),R27/W27))</f>
        <v>51.5</v>
      </c>
      <c r="Y27" s="49">
        <v>4</v>
      </c>
      <c r="Z27" s="13">
        <v>38</v>
      </c>
      <c r="AA27" s="49">
        <v>1</v>
      </c>
      <c r="AB27" s="13">
        <v>65</v>
      </c>
      <c r="AC27" s="49" t="s">
        <v>1</v>
      </c>
      <c r="AD27" s="13">
        <v>0</v>
      </c>
      <c r="AE27" s="49" t="s">
        <v>1</v>
      </c>
      <c r="AF27" s="13">
        <v>0</v>
      </c>
      <c r="AG27" s="49" t="s">
        <v>1</v>
      </c>
      <c r="AH27" s="13">
        <v>0</v>
      </c>
      <c r="AI27" s="49" t="s">
        <v>1</v>
      </c>
      <c r="AJ27" s="13">
        <v>0</v>
      </c>
      <c r="AK27" s="49" t="s">
        <v>1</v>
      </c>
      <c r="AL27" s="13">
        <v>0</v>
      </c>
      <c r="AM27" s="184" t="s">
        <v>316</v>
      </c>
      <c r="AN27" s="177">
        <v>3.5</v>
      </c>
      <c r="AO27" s="178" t="s">
        <v>1</v>
      </c>
      <c r="AP27" s="185">
        <v>1</v>
      </c>
      <c r="AQ27" s="185">
        <v>3.5</v>
      </c>
      <c r="AR27" s="185">
        <v>0</v>
      </c>
      <c r="AS27" s="185">
        <v>0</v>
      </c>
      <c r="AT27" s="186" t="s">
        <v>1</v>
      </c>
      <c r="AU27" s="89">
        <v>22</v>
      </c>
      <c r="AV27" s="90">
        <v>1</v>
      </c>
      <c r="AW27" s="91">
        <v>65</v>
      </c>
    </row>
    <row r="28" spans="3:49" x14ac:dyDescent="0.25">
      <c r="C28" s="84">
        <f>C27+1</f>
        <v>19</v>
      </c>
      <c r="D28" s="3" t="s">
        <v>105</v>
      </c>
      <c r="E28" s="199" t="s">
        <v>60</v>
      </c>
      <c r="F28" s="199">
        <f>LEFT(E28, FIND("*", E28&amp;"*")-1)*1</f>
        <v>3.5</v>
      </c>
      <c r="G28" s="200" t="str">
        <f>IF(ISNUMBER(SEARCH("~*", E28)), "*", "")</f>
        <v>*</v>
      </c>
      <c r="H28" s="198" t="str">
        <f>TEXT(I28,"0,0") &amp; J28</f>
        <v>3,5*</v>
      </c>
      <c r="I28" s="6">
        <v>3.5</v>
      </c>
      <c r="J28" s="25" t="s">
        <v>2</v>
      </c>
      <c r="K28" s="2">
        <f>IF(R28&gt;0,1,0)</f>
        <v>1</v>
      </c>
      <c r="L28" s="2">
        <f>IF(J28="",I28,I28+0.1)</f>
        <v>3.6</v>
      </c>
      <c r="M28" s="196">
        <f>I28-AN28</f>
        <v>0</v>
      </c>
      <c r="N28" s="196">
        <f>IF(J28="",0,1)-IF(AO28="",0,1)</f>
        <v>0</v>
      </c>
      <c r="O28" s="18" t="str">
        <f>_xlfn.TEXTJOIN(,TRUE,
  IF(M28&lt;&gt;0,IF(M28&gt;0,"+","–"),""),
  IF(M28&lt;&gt;0,TEXT(TRUNC(ABS(M28)/0.5)*0.5,"0,0"),""),
  IF(N28&lt;&gt;0,IF(N28&gt;0," +"," –"),""),
  IF(N28&lt;&gt;0,"*","")
)</f>
        <v/>
      </c>
      <c r="P28" s="17">
        <f>IF(R28 &gt; 0, P27+1, "n/a")</f>
        <v>19</v>
      </c>
      <c r="Q28" s="10">
        <f>IF(AU28=0," ",IF(AU28-P28=0," ",AU28-P28))</f>
        <v>-1</v>
      </c>
      <c r="R28" s="26">
        <f>Z28+AB28+AF28+AJ28+AL28+AH28+AD28</f>
        <v>91</v>
      </c>
      <c r="S28" s="12">
        <f>R28-AW28</f>
        <v>7</v>
      </c>
      <c r="T28" s="13" t="str">
        <f>IF(SUMIF(Y28:AL28,"&lt;0")&lt;&gt;0,SUMIF(Y28:AL28,"&lt;0")*(-1)," ")</f>
        <v xml:space="preserve"> </v>
      </c>
      <c r="U28" s="14">
        <f>Z28+AB28+AF28+AH28+AJ28+AL28+AD28</f>
        <v>91</v>
      </c>
      <c r="V28" s="48">
        <f>U28-AW28</f>
        <v>7</v>
      </c>
      <c r="W28" s="49">
        <f>ROUNDUP(COUNTIF(Y28:AL28,"&gt; 0")/2,0)</f>
        <v>5</v>
      </c>
      <c r="X28" s="16">
        <f>IF(W28=0,"-",IF(W28-AW28&gt;8,R28/(8+AW28),R28/W28))</f>
        <v>18.2</v>
      </c>
      <c r="Y28" s="49">
        <v>18</v>
      </c>
      <c r="Z28" s="13">
        <v>7</v>
      </c>
      <c r="AA28" s="49" t="s">
        <v>1</v>
      </c>
      <c r="AB28" s="13">
        <v>0</v>
      </c>
      <c r="AC28" s="49">
        <v>32</v>
      </c>
      <c r="AD28" s="13">
        <v>5</v>
      </c>
      <c r="AE28" s="49" t="s">
        <v>1</v>
      </c>
      <c r="AF28" s="13">
        <v>0</v>
      </c>
      <c r="AG28" s="49">
        <v>3</v>
      </c>
      <c r="AH28" s="13">
        <v>66</v>
      </c>
      <c r="AI28" s="49">
        <v>19</v>
      </c>
      <c r="AJ28" s="13">
        <v>8</v>
      </c>
      <c r="AK28" s="49">
        <v>32</v>
      </c>
      <c r="AL28" s="13">
        <v>5</v>
      </c>
      <c r="AM28" s="184" t="s">
        <v>60</v>
      </c>
      <c r="AN28" s="177">
        <v>3.5</v>
      </c>
      <c r="AO28" s="178" t="s">
        <v>2</v>
      </c>
      <c r="AP28" s="185">
        <v>1</v>
      </c>
      <c r="AQ28" s="185">
        <v>3.6</v>
      </c>
      <c r="AR28" s="185">
        <v>0</v>
      </c>
      <c r="AS28" s="185">
        <v>0</v>
      </c>
      <c r="AT28" s="186" t="s">
        <v>1</v>
      </c>
      <c r="AU28" s="89">
        <v>18</v>
      </c>
      <c r="AV28" s="90">
        <v>1</v>
      </c>
      <c r="AW28" s="91">
        <v>84</v>
      </c>
    </row>
    <row r="29" spans="3:49" x14ac:dyDescent="0.25">
      <c r="C29" s="84">
        <f>C28+1</f>
        <v>20</v>
      </c>
      <c r="D29" s="3" t="s">
        <v>240</v>
      </c>
      <c r="E29" s="199">
        <v>4.5</v>
      </c>
      <c r="F29" s="199">
        <f>LEFT(E29, FIND("*", E29&amp;"*")-1)*1</f>
        <v>4.5</v>
      </c>
      <c r="G29" s="200" t="str">
        <f>IF(ISNUMBER(SEARCH("~*", E29)), "*", "")</f>
        <v/>
      </c>
      <c r="H29" s="198" t="str">
        <f>TEXT(I29,"0,0") &amp; J29</f>
        <v>4,5</v>
      </c>
      <c r="I29" s="6">
        <v>4.5</v>
      </c>
      <c r="J29" s="25" t="s">
        <v>1</v>
      </c>
      <c r="K29" s="2">
        <f>IF(R29&gt;0,1,0)</f>
        <v>1</v>
      </c>
      <c r="L29" s="2">
        <f>IF(J29="",I29,I29+0.1)</f>
        <v>4.5</v>
      </c>
      <c r="M29" s="196">
        <f>I29-AN29</f>
        <v>0</v>
      </c>
      <c r="N29" s="196">
        <f>IF(J29="",0,1)-IF(AO29="",0,1)</f>
        <v>0</v>
      </c>
      <c r="O29" s="18" t="str">
        <f>_xlfn.TEXTJOIN(,TRUE,
  IF(M29&lt;&gt;0,IF(M29&gt;0,"+","–"),""),
  IF(M29&lt;&gt;0,TEXT(TRUNC(ABS(M29)/0.5)*0.5,"0,0"),""),
  IF(N29&lt;&gt;0,IF(N29&gt;0," +"," –"),""),
  IF(N29&lt;&gt;0,"*","")
)</f>
        <v/>
      </c>
      <c r="P29" s="17">
        <f>IF(R29 &gt; 0, P28+1, "n/a")</f>
        <v>20</v>
      </c>
      <c r="Q29" s="10">
        <f>IF(AU29=0," ",IF(AU29-P29=0," ",AU29-P29))</f>
        <v>-1</v>
      </c>
      <c r="R29" s="26">
        <f>Z29+AB29+AF29+AJ29+AL29+AH29+AD29</f>
        <v>73</v>
      </c>
      <c r="S29" s="12">
        <f>R29-AW29</f>
        <v>0</v>
      </c>
      <c r="T29" s="13" t="str">
        <f>IF(SUMIF(Y29:AL29,"&lt;0")&lt;&gt;0,SUMIF(Y29:AL29,"&lt;0")*(-1)," ")</f>
        <v xml:space="preserve"> </v>
      </c>
      <c r="U29" s="14">
        <f>Z29+AB29+AF29+AH29+AJ29+AL29+AD29</f>
        <v>73</v>
      </c>
      <c r="V29" s="48">
        <f>U29-AW29</f>
        <v>0</v>
      </c>
      <c r="W29" s="49">
        <f>ROUNDUP(COUNTIF(Y29:AL29,"&gt; 0")/2,0)</f>
        <v>1</v>
      </c>
      <c r="X29" s="16">
        <f>IF(W29=0,"-",IF(W29-AW29&gt;8,R29/(8+AW29),R29/W29))</f>
        <v>73</v>
      </c>
      <c r="Y29" s="49" t="s">
        <v>1</v>
      </c>
      <c r="Z29" s="13">
        <v>0</v>
      </c>
      <c r="AA29" s="49" t="s">
        <v>1</v>
      </c>
      <c r="AB29" s="13">
        <v>0</v>
      </c>
      <c r="AC29" s="49" t="s">
        <v>1</v>
      </c>
      <c r="AD29" s="13">
        <v>0</v>
      </c>
      <c r="AE29" s="49" t="s">
        <v>1</v>
      </c>
      <c r="AF29" s="13">
        <v>0</v>
      </c>
      <c r="AG29" s="49">
        <v>4</v>
      </c>
      <c r="AH29" s="13">
        <v>73</v>
      </c>
      <c r="AI29" s="49" t="s">
        <v>1</v>
      </c>
      <c r="AJ29" s="13">
        <v>0</v>
      </c>
      <c r="AK29" s="49" t="s">
        <v>1</v>
      </c>
      <c r="AL29" s="13">
        <v>0</v>
      </c>
      <c r="AM29" s="184" t="s">
        <v>315</v>
      </c>
      <c r="AN29" s="177">
        <v>4.5</v>
      </c>
      <c r="AO29" s="178" t="s">
        <v>1</v>
      </c>
      <c r="AP29" s="185">
        <v>1</v>
      </c>
      <c r="AQ29" s="185">
        <v>4.5</v>
      </c>
      <c r="AR29" s="185">
        <v>0</v>
      </c>
      <c r="AS29" s="185">
        <v>0</v>
      </c>
      <c r="AT29" s="186" t="s">
        <v>1</v>
      </c>
      <c r="AU29" s="89">
        <v>19</v>
      </c>
      <c r="AV29" s="90">
        <v>1</v>
      </c>
      <c r="AW29" s="91">
        <v>73</v>
      </c>
    </row>
    <row r="30" spans="3:49" x14ac:dyDescent="0.25">
      <c r="C30" s="84">
        <f>C29+1</f>
        <v>21</v>
      </c>
      <c r="D30" s="3" t="s">
        <v>121</v>
      </c>
      <c r="E30" s="199" t="s">
        <v>73</v>
      </c>
      <c r="F30" s="199">
        <f>LEFT(E30, FIND("*", E30&amp;"*")-1)*1</f>
        <v>4</v>
      </c>
      <c r="G30" s="200" t="str">
        <f>IF(ISNUMBER(SEARCH("~*", E30)), "*", "")</f>
        <v>*</v>
      </c>
      <c r="H30" s="198" t="str">
        <f>TEXT(I30,"0,0") &amp; J30</f>
        <v>4,0*</v>
      </c>
      <c r="I30" s="6">
        <v>4</v>
      </c>
      <c r="J30" s="25" t="s">
        <v>2</v>
      </c>
      <c r="K30" s="2">
        <f>IF(R30&gt;0,1,0)</f>
        <v>1</v>
      </c>
      <c r="L30" s="2">
        <f>IF(J30="",I30,I30+0.1)</f>
        <v>4.0999999999999996</v>
      </c>
      <c r="M30" s="197">
        <f>I30-AN30</f>
        <v>0</v>
      </c>
      <c r="N30" s="197">
        <f>IF(J30="",0,1)-IF(AO30="",0,1)</f>
        <v>0</v>
      </c>
      <c r="O30" s="18" t="str">
        <f>_xlfn.TEXTJOIN(,TRUE,
  IF(M30&lt;&gt;0,IF(M30&gt;0,"+","–"),""),
  IF(M30&lt;&gt;0,TEXT(TRUNC(ABS(M30)/0.5)*0.5,"0,0"),""),
  IF(N30&lt;&gt;0,IF(N30&gt;0," +"," –"),""),
  IF(N30&lt;&gt;0,"*","")
)</f>
        <v/>
      </c>
      <c r="P30" s="17">
        <f>IF(R30 &gt; 0, P29+1, "n/a")</f>
        <v>21</v>
      </c>
      <c r="Q30" s="10">
        <f>IF(AU30=0," ",IF(AU30-P30=0," ",AU30-P30))</f>
        <v>19</v>
      </c>
      <c r="R30" s="26">
        <f>Z30+AB30+AF30+AJ30+AL30+AH30+AD30</f>
        <v>72.75</v>
      </c>
      <c r="S30" s="12">
        <f>R30-AW30</f>
        <v>48</v>
      </c>
      <c r="T30" s="13" t="str">
        <f>IF(SUMIF(Y30:AL30,"&lt;0")&lt;&gt;0,SUMIF(Y30:AL30,"&lt;0")*(-1)," ")</f>
        <v xml:space="preserve"> </v>
      </c>
      <c r="U30" s="14">
        <f>Z30+AB30+AF30+AH30+AJ30+AL30+AD30</f>
        <v>72.75</v>
      </c>
      <c r="V30" s="48">
        <f>U30-AW30</f>
        <v>48</v>
      </c>
      <c r="W30" s="49">
        <f>ROUNDUP(COUNTIF(Y30:AL30,"&gt; 0")/2,0)</f>
        <v>3</v>
      </c>
      <c r="X30" s="16">
        <f>IF(W30=0,"-",IF(W30-AW30&gt;8,R30/(8+AW30),R30/W30))</f>
        <v>24.25</v>
      </c>
      <c r="Y30" s="49">
        <v>3</v>
      </c>
      <c r="Z30" s="13">
        <v>48</v>
      </c>
      <c r="AA30" s="49" t="s">
        <v>1</v>
      </c>
      <c r="AB30" s="13">
        <v>0</v>
      </c>
      <c r="AC30" s="49" t="s">
        <v>1</v>
      </c>
      <c r="AD30" s="13">
        <v>0</v>
      </c>
      <c r="AE30" s="49" t="s">
        <v>1</v>
      </c>
      <c r="AF30" s="13">
        <v>0</v>
      </c>
      <c r="AG30" s="49">
        <v>16</v>
      </c>
      <c r="AH30" s="13">
        <v>18</v>
      </c>
      <c r="AI30" s="49">
        <v>24</v>
      </c>
      <c r="AJ30" s="13">
        <v>6.75</v>
      </c>
      <c r="AK30" s="49" t="s">
        <v>1</v>
      </c>
      <c r="AL30" s="13">
        <v>0</v>
      </c>
      <c r="AM30" s="184" t="s">
        <v>314</v>
      </c>
      <c r="AN30" s="177">
        <v>4</v>
      </c>
      <c r="AO30" s="178" t="s">
        <v>2</v>
      </c>
      <c r="AP30" s="185">
        <v>1</v>
      </c>
      <c r="AQ30" s="185">
        <v>4.0999999999999996</v>
      </c>
      <c r="AR30" s="185">
        <v>0</v>
      </c>
      <c r="AS30" s="185">
        <v>0</v>
      </c>
      <c r="AT30" s="186" t="s">
        <v>1</v>
      </c>
      <c r="AU30" s="89">
        <v>40</v>
      </c>
      <c r="AV30" s="90">
        <v>5</v>
      </c>
      <c r="AW30" s="91">
        <v>24.75</v>
      </c>
    </row>
    <row r="31" spans="3:49" x14ac:dyDescent="0.25">
      <c r="C31" s="84">
        <f>C30+1</f>
        <v>22</v>
      </c>
      <c r="D31" s="3" t="s">
        <v>290</v>
      </c>
      <c r="E31" s="199">
        <v>3.5</v>
      </c>
      <c r="F31" s="199">
        <f>LEFT(E31, FIND("*", E31&amp;"*")-1)*1</f>
        <v>3.5</v>
      </c>
      <c r="G31" s="200" t="str">
        <f>IF(ISNUMBER(SEARCH("~*", E31)), "*", "")</f>
        <v/>
      </c>
      <c r="H31" s="198" t="str">
        <f>TEXT(I31,"0,0") &amp; J31</f>
        <v>3,5</v>
      </c>
      <c r="I31" s="6">
        <v>3.5</v>
      </c>
      <c r="J31" s="25" t="s">
        <v>1</v>
      </c>
      <c r="K31" s="2">
        <f>IF(R31&gt;0,1,0)</f>
        <v>1</v>
      </c>
      <c r="L31" s="2">
        <f>IF(J31="",I31,I31+0.1)</f>
        <v>3.5</v>
      </c>
      <c r="M31" s="197">
        <f>I31-AN31</f>
        <v>0</v>
      </c>
      <c r="N31" s="197">
        <f>IF(J31="",0,1)-IF(AO31="",0,1)</f>
        <v>0</v>
      </c>
      <c r="O31" s="18" t="str">
        <f>_xlfn.TEXTJOIN(,TRUE,
  IF(M31&lt;&gt;0,IF(M31&gt;0,"+","–"),""),
  IF(M31&lt;&gt;0,TEXT(TRUNC(ABS(M31)/0.5)*0.5,"0,0"),""),
  IF(N31&lt;&gt;0,IF(N31&gt;0," +"," –"),""),
  IF(N31&lt;&gt;0,"*","")
)</f>
        <v/>
      </c>
      <c r="P31" s="17">
        <f>IF(R31 &gt; 0, P30+1, "n/a")</f>
        <v>22</v>
      </c>
      <c r="Q31" s="10">
        <f>IF(AU31=0," ",IF(AU31-P31=0," ",AU31-P31))</f>
        <v>-2</v>
      </c>
      <c r="R31" s="26">
        <f>Z31+AB31+AF31+AJ31+AL31+AH31+AD31</f>
        <v>69.461538461538453</v>
      </c>
      <c r="S31" s="12">
        <f>R31-AW31</f>
        <v>0</v>
      </c>
      <c r="T31" s="13" t="str">
        <f>IF(SUMIF(Y31:AL31,"&lt;0")&lt;&gt;0,SUMIF(Y31:AL31,"&lt;0")*(-1)," ")</f>
        <v xml:space="preserve"> </v>
      </c>
      <c r="U31" s="14">
        <f>Z31+AB31+AF31+AH31+AJ31+AL31+AD31</f>
        <v>69.461538461538453</v>
      </c>
      <c r="V31" s="48">
        <f>U31-AW31</f>
        <v>0</v>
      </c>
      <c r="W31" s="49">
        <f>ROUNDUP(COUNTIF(Y31:AL31,"&gt; 0")/2,0)</f>
        <v>4</v>
      </c>
      <c r="X31" s="16">
        <f>IF(W31=0,"-",IF(W31-AW31&gt;8,R31/(8+AW31),R31/W31))</f>
        <v>17.365384615384613</v>
      </c>
      <c r="Y31" s="49" t="s">
        <v>1</v>
      </c>
      <c r="Z31" s="13">
        <v>0</v>
      </c>
      <c r="AA31" s="49">
        <v>3</v>
      </c>
      <c r="AB31" s="13">
        <v>38</v>
      </c>
      <c r="AC31" s="49">
        <v>18</v>
      </c>
      <c r="AD31" s="13">
        <v>11</v>
      </c>
      <c r="AE31" s="49" t="s">
        <v>1</v>
      </c>
      <c r="AF31" s="13">
        <v>0</v>
      </c>
      <c r="AG31" s="49" t="s">
        <v>1</v>
      </c>
      <c r="AH31" s="13">
        <v>0</v>
      </c>
      <c r="AI31" s="49">
        <v>24</v>
      </c>
      <c r="AJ31" s="13">
        <v>6.4615384615384617</v>
      </c>
      <c r="AK31" s="49">
        <v>17</v>
      </c>
      <c r="AL31" s="13">
        <v>14</v>
      </c>
      <c r="AM31" s="184" t="s">
        <v>316</v>
      </c>
      <c r="AN31" s="177">
        <v>3.5</v>
      </c>
      <c r="AO31" s="178" t="s">
        <v>1</v>
      </c>
      <c r="AP31" s="185">
        <v>1</v>
      </c>
      <c r="AQ31" s="185">
        <v>3.5</v>
      </c>
      <c r="AR31" s="185">
        <v>0</v>
      </c>
      <c r="AS31" s="185">
        <v>0</v>
      </c>
      <c r="AT31" s="186" t="s">
        <v>1</v>
      </c>
      <c r="AU31" s="89">
        <v>20</v>
      </c>
      <c r="AV31" s="90">
        <v>1</v>
      </c>
      <c r="AW31" s="91">
        <v>69.461538461538453</v>
      </c>
    </row>
    <row r="32" spans="3:49" x14ac:dyDescent="0.25">
      <c r="C32" s="84">
        <f>C31+1</f>
        <v>23</v>
      </c>
      <c r="D32" s="3" t="s">
        <v>166</v>
      </c>
      <c r="E32" s="199" t="s">
        <v>145</v>
      </c>
      <c r="F32" s="199">
        <f>LEFT(E32, FIND("*", E32&amp;"*")-1)*1</f>
        <v>4.5</v>
      </c>
      <c r="G32" s="200" t="str">
        <f>IF(ISNUMBER(SEARCH("~*", E32)), "*", "")</f>
        <v>*</v>
      </c>
      <c r="H32" s="198" t="str">
        <f>TEXT(I32,"0,0") &amp; J32</f>
        <v>4,5*</v>
      </c>
      <c r="I32" s="6">
        <v>4.5</v>
      </c>
      <c r="J32" s="25" t="s">
        <v>2</v>
      </c>
      <c r="K32" s="2">
        <f>IF(R32&gt;0,1,0)</f>
        <v>1</v>
      </c>
      <c r="L32" s="2">
        <f>IF(J32="",I32,I32+0.1)</f>
        <v>4.5999999999999996</v>
      </c>
      <c r="M32" s="197">
        <f>I32-AN32</f>
        <v>0</v>
      </c>
      <c r="N32" s="197">
        <f>IF(J32="",0,1)-IF(AO32="",0,1)</f>
        <v>0</v>
      </c>
      <c r="O32" s="18" t="str">
        <f>_xlfn.TEXTJOIN(,TRUE,
  IF(M32&lt;&gt;0,IF(M32&gt;0,"+","–"),""),
  IF(M32&lt;&gt;0,TEXT(TRUNC(ABS(M32)/0.5)*0.5,"0,0"),""),
  IF(N32&lt;&gt;0,IF(N32&gt;0," +"," –"),""),
  IF(N32&lt;&gt;0,"*","")
)</f>
        <v/>
      </c>
      <c r="P32" s="17">
        <f>IF(R32 &gt; 0, P31+1, "n/a")</f>
        <v>23</v>
      </c>
      <c r="Q32" s="10">
        <f>IF(AU32=0," ",IF(AU32-P32=0," ",AU32-P32))</f>
        <v>-2</v>
      </c>
      <c r="R32" s="26">
        <f>Z32+AB32+AF32+AJ32+AL32+AH32+AD32</f>
        <v>68.75</v>
      </c>
      <c r="S32" s="12">
        <f>R32-AW32</f>
        <v>0</v>
      </c>
      <c r="T32" s="13" t="str">
        <f>IF(SUMIF(Y32:AL32,"&lt;0")&lt;&gt;0,SUMIF(Y32:AL32,"&lt;0")*(-1)," ")</f>
        <v xml:space="preserve"> </v>
      </c>
      <c r="U32" s="14">
        <f>Z32+AB32+AF32+AH32+AJ32+AL32+AD32</f>
        <v>68.75</v>
      </c>
      <c r="V32" s="48">
        <f>U32-AW32</f>
        <v>0</v>
      </c>
      <c r="W32" s="49">
        <f>ROUNDUP(COUNTIF(Y32:AL32,"&gt; 0")/2,0)</f>
        <v>4</v>
      </c>
      <c r="X32" s="16">
        <f>IF(W32=0,"-",IF(W32-AW32&gt;8,R32/(8+AW32),R32/W32))</f>
        <v>17.1875</v>
      </c>
      <c r="Y32" s="49" t="s">
        <v>1</v>
      </c>
      <c r="Z32" s="13">
        <v>0</v>
      </c>
      <c r="AA32" s="49" t="s">
        <v>1</v>
      </c>
      <c r="AB32" s="13">
        <v>0</v>
      </c>
      <c r="AC32" s="49">
        <v>24</v>
      </c>
      <c r="AD32" s="13">
        <v>7</v>
      </c>
      <c r="AE32" s="49">
        <v>24</v>
      </c>
      <c r="AF32" s="13">
        <v>6.75</v>
      </c>
      <c r="AG32" s="49">
        <v>8</v>
      </c>
      <c r="AH32" s="13">
        <v>37</v>
      </c>
      <c r="AI32" s="49">
        <v>16</v>
      </c>
      <c r="AJ32" s="13">
        <v>18</v>
      </c>
      <c r="AK32" s="49" t="s">
        <v>1</v>
      </c>
      <c r="AL32" s="13">
        <v>0</v>
      </c>
      <c r="AM32" s="184" t="s">
        <v>145</v>
      </c>
      <c r="AN32" s="177">
        <v>4.5</v>
      </c>
      <c r="AO32" s="178" t="s">
        <v>2</v>
      </c>
      <c r="AP32" s="185">
        <v>1</v>
      </c>
      <c r="AQ32" s="185">
        <v>4.5999999999999996</v>
      </c>
      <c r="AR32" s="185">
        <v>0</v>
      </c>
      <c r="AS32" s="185">
        <v>0</v>
      </c>
      <c r="AT32" s="186" t="s">
        <v>1</v>
      </c>
      <c r="AU32" s="89">
        <v>21</v>
      </c>
      <c r="AV32" s="90">
        <v>1</v>
      </c>
      <c r="AW32" s="91">
        <v>68.75</v>
      </c>
    </row>
    <row r="33" spans="3:49" x14ac:dyDescent="0.25">
      <c r="C33" s="84">
        <f>C32+1</f>
        <v>24</v>
      </c>
      <c r="D33" s="3" t="s">
        <v>94</v>
      </c>
      <c r="E33" s="199">
        <v>4</v>
      </c>
      <c r="F33" s="199">
        <f>LEFT(E33, FIND("*", E33&amp;"*")-1)*1</f>
        <v>4</v>
      </c>
      <c r="G33" s="200" t="str">
        <f>IF(ISNUMBER(SEARCH("~*", E33)), "*", "")</f>
        <v/>
      </c>
      <c r="H33" s="198" t="str">
        <f>TEXT(I33,"0,0") &amp; J33</f>
        <v>4,0</v>
      </c>
      <c r="I33" s="6">
        <v>4</v>
      </c>
      <c r="J33" s="25" t="s">
        <v>1</v>
      </c>
      <c r="K33" s="2">
        <f>IF(R33&gt;0,1,0)</f>
        <v>1</v>
      </c>
      <c r="L33" s="2">
        <f>IF(J33="",I33,I33+0.1)</f>
        <v>4</v>
      </c>
      <c r="M33" s="197">
        <f>I33-AN33</f>
        <v>0</v>
      </c>
      <c r="N33" s="197">
        <f>IF(J33="",0,1)-IF(AO33="",0,1)</f>
        <v>0</v>
      </c>
      <c r="O33" s="18" t="str">
        <f>_xlfn.TEXTJOIN(,TRUE,
  IF(M33&lt;&gt;0,IF(M33&gt;0,"+","–"),""),
  IF(M33&lt;&gt;0,TEXT(TRUNC(ABS(M33)/0.5)*0.5,"0,0"),""),
  IF(N33&lt;&gt;0,IF(N33&gt;0," +"," –"),""),
  IF(N33&lt;&gt;0,"*","")
)</f>
        <v/>
      </c>
      <c r="P33" s="17">
        <f>IF(R33 &gt; 0, P32+1, "n/a")</f>
        <v>24</v>
      </c>
      <c r="Q33" s="10">
        <f>IF(AU33=0," ",IF(AU33-P33=0," ",AU33-P33))</f>
        <v>-1</v>
      </c>
      <c r="R33" s="26">
        <f>Z33+AB33+AF33+AJ33+AL33+AH33+AD33</f>
        <v>63.5</v>
      </c>
      <c r="S33" s="12">
        <f>R33-AW33</f>
        <v>0</v>
      </c>
      <c r="T33" s="13" t="str">
        <f>IF(SUMIF(Y33:AL33,"&lt;0")&lt;&gt;0,SUMIF(Y33:AL33,"&lt;0")*(-1)," ")</f>
        <v xml:space="preserve"> </v>
      </c>
      <c r="U33" s="14">
        <f>Z33+AB33+AF33+AH33+AJ33+AL33+AD33</f>
        <v>63.5</v>
      </c>
      <c r="V33" s="48">
        <f>U33-AW33</f>
        <v>0</v>
      </c>
      <c r="W33" s="49">
        <f>ROUNDUP(COUNTIF(Y33:AL33,"&gt; 0")/2,0)</f>
        <v>3</v>
      </c>
      <c r="X33" s="16">
        <f>IF(W33=0,"-",IF(W33-AW33&gt;8,R33/(8+AW33),R33/W33))</f>
        <v>21.166666666666668</v>
      </c>
      <c r="Y33" s="49" t="s">
        <v>1</v>
      </c>
      <c r="Z33" s="13">
        <v>0</v>
      </c>
      <c r="AA33" s="49" t="s">
        <v>1</v>
      </c>
      <c r="AB33" s="13">
        <v>0</v>
      </c>
      <c r="AC33" s="49" t="s">
        <v>1</v>
      </c>
      <c r="AD33" s="13">
        <v>0</v>
      </c>
      <c r="AE33" s="49" t="s">
        <v>1</v>
      </c>
      <c r="AF33" s="13">
        <v>0</v>
      </c>
      <c r="AG33" s="49">
        <v>17</v>
      </c>
      <c r="AH33" s="13">
        <v>15</v>
      </c>
      <c r="AI33" s="49">
        <v>8</v>
      </c>
      <c r="AJ33" s="13">
        <v>32.5</v>
      </c>
      <c r="AK33" s="49">
        <v>16</v>
      </c>
      <c r="AL33" s="13">
        <v>16</v>
      </c>
      <c r="AM33" s="184" t="s">
        <v>317</v>
      </c>
      <c r="AN33" s="177">
        <v>4</v>
      </c>
      <c r="AO33" s="178" t="s">
        <v>1</v>
      </c>
      <c r="AP33" s="185">
        <v>1</v>
      </c>
      <c r="AQ33" s="185">
        <v>4</v>
      </c>
      <c r="AR33" s="185">
        <v>0</v>
      </c>
      <c r="AS33" s="185">
        <v>0</v>
      </c>
      <c r="AT33" s="186" t="s">
        <v>1</v>
      </c>
      <c r="AU33" s="89">
        <v>23</v>
      </c>
      <c r="AV33" s="90">
        <v>1</v>
      </c>
      <c r="AW33" s="91">
        <v>63.5</v>
      </c>
    </row>
    <row r="34" spans="3:49" x14ac:dyDescent="0.25">
      <c r="C34" s="84">
        <f>C33+1</f>
        <v>25</v>
      </c>
      <c r="D34" s="3" t="s">
        <v>151</v>
      </c>
      <c r="E34" s="199">
        <v>3</v>
      </c>
      <c r="F34" s="199">
        <f>LEFT(E34, FIND("*", E34&amp;"*")-1)*1</f>
        <v>3</v>
      </c>
      <c r="G34" s="200" t="str">
        <f>IF(ISNUMBER(SEARCH("~*", E34)), "*", "")</f>
        <v/>
      </c>
      <c r="H34" s="198" t="str">
        <f>TEXT(I34,"0,0") &amp; J34</f>
        <v>3,0</v>
      </c>
      <c r="I34" s="6">
        <v>3</v>
      </c>
      <c r="J34" s="25" t="s">
        <v>1</v>
      </c>
      <c r="K34" s="2">
        <f>IF(R34&gt;0,1,0)</f>
        <v>1</v>
      </c>
      <c r="L34" s="2">
        <f>IF(J34="",I34,I34+0.1)</f>
        <v>3</v>
      </c>
      <c r="M34" s="197">
        <f>I34-AN34</f>
        <v>0</v>
      </c>
      <c r="N34" s="197">
        <f>IF(J34="",0,1)-IF(AO34="",0,1)</f>
        <v>0</v>
      </c>
      <c r="O34" s="18" t="str">
        <f>_xlfn.TEXTJOIN(,TRUE,
  IF(M34&lt;&gt;0,IF(M34&gt;0,"+","–"),""),
  IF(M34&lt;&gt;0,TEXT(TRUNC(ABS(M34)/0.5)*0.5,"0,0"),""),
  IF(N34&lt;&gt;0,IF(N34&gt;0," +"," –"),""),
  IF(N34&lt;&gt;0,"*","")
)</f>
        <v/>
      </c>
      <c r="P34" s="17">
        <f>IF(R34 &gt; 0, P33+1, "n/a")</f>
        <v>25</v>
      </c>
      <c r="Q34" s="10">
        <f>IF(AU34=0," ",IF(AU34-P34=0," ",AU34-P34))</f>
        <v>37</v>
      </c>
      <c r="R34" s="26">
        <f>Z34+AB34+AF34+AJ34+AL34+AH34+AD34</f>
        <v>63</v>
      </c>
      <c r="S34" s="12">
        <f>R34-AW34</f>
        <v>52</v>
      </c>
      <c r="T34" s="13" t="str">
        <f>IF(SUMIF(Y34:AL34,"&lt;0")&lt;&gt;0,SUMIF(Y34:AL34,"&lt;0")*(-1)," ")</f>
        <v xml:space="preserve"> </v>
      </c>
      <c r="U34" s="14">
        <f>Z34+AB34+AF34+AH34+AJ34+AL34+AD34</f>
        <v>63</v>
      </c>
      <c r="V34" s="48">
        <f>U34-AW34</f>
        <v>52</v>
      </c>
      <c r="W34" s="49">
        <f>ROUNDUP(COUNTIF(Y34:AL34,"&gt; 0")/2,0)</f>
        <v>2</v>
      </c>
      <c r="X34" s="16">
        <f>IF(W34=0,"-",IF(W34-AW34&gt;8,R34/(8+AW34),R34/W34))</f>
        <v>31.5</v>
      </c>
      <c r="Y34" s="49">
        <v>2</v>
      </c>
      <c r="Z34" s="13">
        <v>52</v>
      </c>
      <c r="AA34" s="49">
        <v>12</v>
      </c>
      <c r="AB34" s="13">
        <v>11</v>
      </c>
      <c r="AC34" s="49" t="s">
        <v>1</v>
      </c>
      <c r="AD34" s="13">
        <v>0</v>
      </c>
      <c r="AE34" s="49" t="s">
        <v>1</v>
      </c>
      <c r="AF34" s="13">
        <v>0</v>
      </c>
      <c r="AG34" s="49" t="s">
        <v>1</v>
      </c>
      <c r="AH34" s="13">
        <v>0</v>
      </c>
      <c r="AI34" s="49" t="s">
        <v>1</v>
      </c>
      <c r="AJ34" s="13">
        <v>0</v>
      </c>
      <c r="AK34" s="49" t="s">
        <v>1</v>
      </c>
      <c r="AL34" s="13">
        <v>0</v>
      </c>
      <c r="AM34" s="184" t="s">
        <v>318</v>
      </c>
      <c r="AN34" s="177">
        <v>3</v>
      </c>
      <c r="AO34" s="178" t="s">
        <v>1</v>
      </c>
      <c r="AP34" s="185">
        <v>1</v>
      </c>
      <c r="AQ34" s="185">
        <v>3</v>
      </c>
      <c r="AR34" s="185">
        <v>0</v>
      </c>
      <c r="AS34" s="185">
        <v>0</v>
      </c>
      <c r="AT34" s="186" t="s">
        <v>1</v>
      </c>
      <c r="AU34" s="89">
        <v>62</v>
      </c>
      <c r="AV34" s="90">
        <v>2</v>
      </c>
      <c r="AW34" s="91">
        <v>11</v>
      </c>
    </row>
    <row r="35" spans="3:49" x14ac:dyDescent="0.25">
      <c r="C35" s="84">
        <f>C34+1</f>
        <v>26</v>
      </c>
      <c r="D35" s="3" t="s">
        <v>158</v>
      </c>
      <c r="E35" s="199" t="s">
        <v>73</v>
      </c>
      <c r="F35" s="199">
        <f>LEFT(E35, FIND("*", E35&amp;"*")-1)*1</f>
        <v>4</v>
      </c>
      <c r="G35" s="200" t="str">
        <f>IF(ISNUMBER(SEARCH("~*", E35)), "*", "")</f>
        <v>*</v>
      </c>
      <c r="H35" s="198" t="str">
        <f>TEXT(I35,"0,0") &amp; J35</f>
        <v>4,0*</v>
      </c>
      <c r="I35" s="6">
        <v>4</v>
      </c>
      <c r="J35" s="25" t="s">
        <v>2</v>
      </c>
      <c r="K35" s="2">
        <f>IF(R35&gt;0,1,0)</f>
        <v>1</v>
      </c>
      <c r="L35" s="2">
        <f>IF(J35="",I35,I35+0.1)</f>
        <v>4.0999999999999996</v>
      </c>
      <c r="M35" s="197">
        <f>I35-AN35</f>
        <v>0</v>
      </c>
      <c r="N35" s="197">
        <f>IF(J35="",0,1)-IF(AO35="",0,1)</f>
        <v>0</v>
      </c>
      <c r="O35" s="18" t="str">
        <f>_xlfn.TEXTJOIN(,TRUE,
  IF(M35&lt;&gt;0,IF(M35&gt;0,"+","–"),""),
  IF(M35&lt;&gt;0,TEXT(TRUNC(ABS(M35)/0.5)*0.5,"0,0"),""),
  IF(N35&lt;&gt;0,IF(N35&gt;0," +"," –"),""),
  IF(N35&lt;&gt;0,"*","")
)</f>
        <v/>
      </c>
      <c r="P35" s="17">
        <f>IF(R35 &gt; 0, P34+1, "n/a")</f>
        <v>26</v>
      </c>
      <c r="Q35" s="10">
        <f>IF(AU35=0," ",IF(AU35-P35=0," ",AU35-P35))</f>
        <v>-2</v>
      </c>
      <c r="R35" s="26">
        <f>Z35+AB35+AF35+AJ35+AL35+AH35+AD35</f>
        <v>61.233333333333334</v>
      </c>
      <c r="S35" s="12">
        <f>R35-AW35</f>
        <v>0</v>
      </c>
      <c r="T35" s="13" t="str">
        <f>IF(SUMIF(Y35:AL35,"&lt;0")&lt;&gt;0,SUMIF(Y35:AL35,"&lt;0")*(-1)," ")</f>
        <v xml:space="preserve"> </v>
      </c>
      <c r="U35" s="14">
        <f>Z35+AB35+AF35+AH35+AJ35+AL35+AD35</f>
        <v>61.233333333333334</v>
      </c>
      <c r="V35" s="48">
        <f>U35-AW35</f>
        <v>0</v>
      </c>
      <c r="W35" s="49">
        <f>ROUNDUP(COUNTIF(Y35:AL35,"&gt; 0")/2,0)</f>
        <v>4</v>
      </c>
      <c r="X35" s="16">
        <f>IF(W35=0,"-",IF(W35-AW35&gt;8,R35/(8+AW35),R35/W35))</f>
        <v>15.308333333333334</v>
      </c>
      <c r="Y35" s="49" t="s">
        <v>1</v>
      </c>
      <c r="Z35" s="13">
        <v>0</v>
      </c>
      <c r="AA35" s="49" t="s">
        <v>1</v>
      </c>
      <c r="AB35" s="13">
        <v>0</v>
      </c>
      <c r="AC35" s="49" t="s">
        <v>1</v>
      </c>
      <c r="AD35" s="13">
        <v>0</v>
      </c>
      <c r="AE35" s="49">
        <v>18</v>
      </c>
      <c r="AF35" s="13">
        <v>11.733333333333333</v>
      </c>
      <c r="AG35" s="49">
        <v>24</v>
      </c>
      <c r="AH35" s="13">
        <v>6</v>
      </c>
      <c r="AI35" s="49">
        <v>8</v>
      </c>
      <c r="AJ35" s="13">
        <v>32.5</v>
      </c>
      <c r="AK35" s="49">
        <v>18</v>
      </c>
      <c r="AL35" s="13">
        <v>11</v>
      </c>
      <c r="AM35" s="184" t="s">
        <v>314</v>
      </c>
      <c r="AN35" s="177">
        <v>4</v>
      </c>
      <c r="AO35" s="178" t="s">
        <v>2</v>
      </c>
      <c r="AP35" s="185">
        <v>1</v>
      </c>
      <c r="AQ35" s="185">
        <v>4.0999999999999996</v>
      </c>
      <c r="AR35" s="185">
        <v>0</v>
      </c>
      <c r="AS35" s="185">
        <v>0</v>
      </c>
      <c r="AT35" s="186" t="s">
        <v>1</v>
      </c>
      <c r="AU35" s="89">
        <v>24</v>
      </c>
      <c r="AV35" s="90">
        <v>1</v>
      </c>
      <c r="AW35" s="91">
        <v>61.233333333333334</v>
      </c>
    </row>
    <row r="36" spans="3:49" x14ac:dyDescent="0.25">
      <c r="C36" s="84">
        <f>C35+1</f>
        <v>27</v>
      </c>
      <c r="D36" s="3" t="s">
        <v>109</v>
      </c>
      <c r="E36" s="199" t="s">
        <v>60</v>
      </c>
      <c r="F36" s="199">
        <f>LEFT(E36, FIND("*", E36&amp;"*")-1)*1</f>
        <v>3.5</v>
      </c>
      <c r="G36" s="200" t="str">
        <f>IF(ISNUMBER(SEARCH("~*", E36)), "*", "")</f>
        <v>*</v>
      </c>
      <c r="H36" s="198" t="str">
        <f>TEXT(I36,"0,0") &amp; J36</f>
        <v>3,5*</v>
      </c>
      <c r="I36" s="6">
        <v>3.5</v>
      </c>
      <c r="J36" s="25" t="s">
        <v>2</v>
      </c>
      <c r="K36" s="2">
        <f>IF(R36&gt;0,1,0)</f>
        <v>1</v>
      </c>
      <c r="L36" s="2">
        <f>IF(J36="",I36,I36+0.1)</f>
        <v>3.6</v>
      </c>
      <c r="M36" s="197">
        <f>I36-AN36</f>
        <v>0</v>
      </c>
      <c r="N36" s="197">
        <f>IF(J36="",0,1)-IF(AO36="",0,1)</f>
        <v>0</v>
      </c>
      <c r="O36" s="18" t="str">
        <f>_xlfn.TEXTJOIN(,TRUE,
  IF(M36&lt;&gt;0,IF(M36&gt;0,"+","–"),""),
  IF(M36&lt;&gt;0,TEXT(TRUNC(ABS(M36)/0.5)*0.5,"0,0"),""),
  IF(N36&lt;&gt;0,IF(N36&gt;0," +"," –"),""),
  IF(N36&lt;&gt;0,"*","")
)</f>
        <v/>
      </c>
      <c r="P36" s="17">
        <f>IF(R36 &gt; 0, P35+1, "n/a")</f>
        <v>27</v>
      </c>
      <c r="Q36" s="10">
        <f>IF(AU36=0," ",IF(AU36-P36=0," ",AU36-P36))</f>
        <v>-2</v>
      </c>
      <c r="R36" s="26">
        <f>Z36+AB36+AF36+AJ36+AL36+AH36+AD36</f>
        <v>61</v>
      </c>
      <c r="S36" s="12">
        <f>R36-AW36</f>
        <v>0</v>
      </c>
      <c r="T36" s="13" t="str">
        <f>IF(SUMIF(Y36:AL36,"&lt;0")&lt;&gt;0,SUMIF(Y36:AL36,"&lt;0")*(-1)," ")</f>
        <v xml:space="preserve"> </v>
      </c>
      <c r="U36" s="14">
        <f>Z36+AB36+AF36+AH36+AJ36+AL36+AD36</f>
        <v>61</v>
      </c>
      <c r="V36" s="48">
        <f>U36-AW36</f>
        <v>0</v>
      </c>
      <c r="W36" s="49">
        <f>ROUNDUP(COUNTIF(Y36:AL36,"&gt; 0")/2,0)</f>
        <v>3</v>
      </c>
      <c r="X36" s="16">
        <f>IF(W36=0,"-",IF(W36-AW36&gt;8,R36/(8+AW36),R36/W36))</f>
        <v>20.333333333333332</v>
      </c>
      <c r="Y36" s="49" t="s">
        <v>1</v>
      </c>
      <c r="Z36" s="13">
        <v>0</v>
      </c>
      <c r="AA36" s="49" t="s">
        <v>1</v>
      </c>
      <c r="AB36" s="13">
        <v>0</v>
      </c>
      <c r="AC36" s="49">
        <v>8</v>
      </c>
      <c r="AD36" s="13">
        <v>33</v>
      </c>
      <c r="AE36" s="49" t="s">
        <v>1</v>
      </c>
      <c r="AF36" s="13">
        <v>0</v>
      </c>
      <c r="AG36" s="49">
        <v>16</v>
      </c>
      <c r="AH36" s="13">
        <v>14</v>
      </c>
      <c r="AI36" s="49" t="s">
        <v>1</v>
      </c>
      <c r="AJ36" s="13">
        <v>0</v>
      </c>
      <c r="AK36" s="49">
        <v>16</v>
      </c>
      <c r="AL36" s="13">
        <v>14</v>
      </c>
      <c r="AM36" s="184" t="s">
        <v>60</v>
      </c>
      <c r="AN36" s="177">
        <v>3.5</v>
      </c>
      <c r="AO36" s="178" t="s">
        <v>2</v>
      </c>
      <c r="AP36" s="185">
        <v>1</v>
      </c>
      <c r="AQ36" s="185">
        <v>3.6</v>
      </c>
      <c r="AR36" s="185">
        <v>0</v>
      </c>
      <c r="AS36" s="185">
        <v>0</v>
      </c>
      <c r="AT36" s="186" t="s">
        <v>1</v>
      </c>
      <c r="AU36" s="89">
        <v>25</v>
      </c>
      <c r="AV36" s="90">
        <v>1</v>
      </c>
      <c r="AW36" s="91">
        <v>61</v>
      </c>
    </row>
    <row r="37" spans="3:49" x14ac:dyDescent="0.25">
      <c r="C37" s="84">
        <f>C36+1</f>
        <v>28</v>
      </c>
      <c r="D37" s="3" t="s">
        <v>59</v>
      </c>
      <c r="E37" s="199" t="s">
        <v>60</v>
      </c>
      <c r="F37" s="199">
        <f>LEFT(E37, FIND("*", E37&amp;"*")-1)*1</f>
        <v>3.5</v>
      </c>
      <c r="G37" s="200" t="str">
        <f>IF(ISNUMBER(SEARCH("~*", E37)), "*", "")</f>
        <v>*</v>
      </c>
      <c r="H37" s="198" t="str">
        <f>TEXT(I37,"0,0") &amp; J37</f>
        <v>3,5*</v>
      </c>
      <c r="I37" s="6">
        <v>3.5</v>
      </c>
      <c r="J37" s="25" t="s">
        <v>2</v>
      </c>
      <c r="K37" s="2">
        <f>IF(R37&gt;0,1,0)</f>
        <v>1</v>
      </c>
      <c r="L37" s="2">
        <f>IF(J37="",I37,I37+0.1)</f>
        <v>3.6</v>
      </c>
      <c r="M37" s="197">
        <f>I37-AN37</f>
        <v>0</v>
      </c>
      <c r="N37" s="197">
        <f>IF(J37="",0,1)-IF(AO37="",0,1)</f>
        <v>0</v>
      </c>
      <c r="O37" s="18" t="str">
        <f>_xlfn.TEXTJOIN(,TRUE,
  IF(M37&lt;&gt;0,IF(M37&gt;0,"+","–"),""),
  IF(M37&lt;&gt;0,TEXT(TRUNC(ABS(M37)/0.5)*0.5,"0,0"),""),
  IF(N37&lt;&gt;0,IF(N37&gt;0," +"," –"),""),
  IF(N37&lt;&gt;0,"*","")
)</f>
        <v/>
      </c>
      <c r="P37" s="17">
        <f>IF(R37 &gt; 0, P36+1, "n/a")</f>
        <v>28</v>
      </c>
      <c r="Q37" s="10" t="str">
        <f>IF(AU37=0," ",IF(AU37-P37=0," ",AU37-P37))</f>
        <v xml:space="preserve"> </v>
      </c>
      <c r="R37" s="26">
        <f>Z37+AB37+AF37+AJ37+AL37+AH37+AD37</f>
        <v>61</v>
      </c>
      <c r="S37" s="12">
        <f>R37-AW37</f>
        <v>7</v>
      </c>
      <c r="T37" s="13" t="str">
        <f>IF(SUMIF(Y37:AL37,"&lt;0")&lt;&gt;0,SUMIF(Y37:AL37,"&lt;0")*(-1)," ")</f>
        <v xml:space="preserve"> </v>
      </c>
      <c r="U37" s="14">
        <f>Z37+AB37+AF37+AH37+AJ37+AL37+AD37</f>
        <v>61</v>
      </c>
      <c r="V37" s="48">
        <f>U37-AW37</f>
        <v>7</v>
      </c>
      <c r="W37" s="49">
        <f>ROUNDUP(COUNTIF(Y37:AL37,"&gt; 0")/2,0)</f>
        <v>6</v>
      </c>
      <c r="X37" s="16">
        <f>IF(W37=0,"-",IF(W37-AW37&gt;8,R37/(8+AW37),R37/W37))</f>
        <v>10.166666666666666</v>
      </c>
      <c r="Y37" s="49">
        <v>18</v>
      </c>
      <c r="Z37" s="13">
        <v>7</v>
      </c>
      <c r="AA37" s="49">
        <v>4</v>
      </c>
      <c r="AB37" s="13">
        <v>27</v>
      </c>
      <c r="AC37" s="49" t="s">
        <v>1</v>
      </c>
      <c r="AD37" s="13">
        <v>0</v>
      </c>
      <c r="AE37" s="49">
        <v>19</v>
      </c>
      <c r="AF37" s="13">
        <v>8</v>
      </c>
      <c r="AG37" s="49">
        <v>32</v>
      </c>
      <c r="AH37" s="13">
        <v>5</v>
      </c>
      <c r="AI37" s="49">
        <v>19</v>
      </c>
      <c r="AJ37" s="13">
        <v>8</v>
      </c>
      <c r="AK37" s="49">
        <v>24</v>
      </c>
      <c r="AL37" s="13">
        <v>6</v>
      </c>
      <c r="AM37" s="184" t="s">
        <v>60</v>
      </c>
      <c r="AN37" s="177">
        <v>3.5</v>
      </c>
      <c r="AO37" s="178" t="s">
        <v>2</v>
      </c>
      <c r="AP37" s="185">
        <v>1</v>
      </c>
      <c r="AQ37" s="185">
        <v>3.6</v>
      </c>
      <c r="AR37" s="185">
        <v>0</v>
      </c>
      <c r="AS37" s="185">
        <v>0</v>
      </c>
      <c r="AT37" s="186" t="s">
        <v>1</v>
      </c>
      <c r="AU37" s="89">
        <v>28</v>
      </c>
      <c r="AV37" s="90">
        <v>1</v>
      </c>
      <c r="AW37" s="91">
        <v>54</v>
      </c>
    </row>
    <row r="38" spans="3:49" x14ac:dyDescent="0.25">
      <c r="C38" s="84">
        <f>C37+1</f>
        <v>29</v>
      </c>
      <c r="D38" s="3" t="s">
        <v>116</v>
      </c>
      <c r="E38" s="199">
        <v>4</v>
      </c>
      <c r="F38" s="199">
        <f>LEFT(E38, FIND("*", E38&amp;"*")-1)*1</f>
        <v>4</v>
      </c>
      <c r="G38" s="200" t="str">
        <f>IF(ISNUMBER(SEARCH("~*", E38)), "*", "")</f>
        <v/>
      </c>
      <c r="H38" s="198" t="str">
        <f>TEXT(I38,"0,0") &amp; J38</f>
        <v>4,0</v>
      </c>
      <c r="I38" s="6">
        <v>4</v>
      </c>
      <c r="J38" s="25" t="s">
        <v>1</v>
      </c>
      <c r="K38" s="2">
        <f>IF(R38&gt;0,1,0)</f>
        <v>1</v>
      </c>
      <c r="L38" s="2">
        <f>IF(J38="",I38,I38+0.1)</f>
        <v>4</v>
      </c>
      <c r="M38" s="197">
        <f>I38-AN38</f>
        <v>0</v>
      </c>
      <c r="N38" s="197">
        <f>IF(J38="",0,1)-IF(AO38="",0,1)</f>
        <v>0</v>
      </c>
      <c r="O38" s="18" t="str">
        <f>_xlfn.TEXTJOIN(,TRUE,
  IF(M38&lt;&gt;0,IF(M38&gt;0,"+","–"),""),
  IF(M38&lt;&gt;0,TEXT(TRUNC(ABS(M38)/0.5)*0.5,"0,0"),""),
  IF(N38&lt;&gt;0,IF(N38&gt;0," +"," –"),""),
  IF(N38&lt;&gt;0,"*","")
)</f>
        <v/>
      </c>
      <c r="P38" s="17">
        <f>IF(R38 &gt; 0, P37+1, "n/a")</f>
        <v>29</v>
      </c>
      <c r="Q38" s="10">
        <f>IF(AU38=0," ",IF(AU38-P38=0," ",AU38-P38))</f>
        <v>-3</v>
      </c>
      <c r="R38" s="26">
        <f>Z38+AB38+AF38+AJ38+AL38+AH38+AD38</f>
        <v>59.533333333333331</v>
      </c>
      <c r="S38" s="12">
        <f>R38-AW38</f>
        <v>0</v>
      </c>
      <c r="T38" s="13" t="str">
        <f>IF(SUMIF(Y38:AL38,"&lt;0")&lt;&gt;0,SUMIF(Y38:AL38,"&lt;0")*(-1)," ")</f>
        <v xml:space="preserve"> </v>
      </c>
      <c r="U38" s="14">
        <f>Z38+AB38+AF38+AH38+AJ38+AL38+AD38</f>
        <v>59.533333333333331</v>
      </c>
      <c r="V38" s="48">
        <f>U38-AW38</f>
        <v>0</v>
      </c>
      <c r="W38" s="49">
        <f>ROUNDUP(COUNTIF(Y38:AL38,"&gt; 0")/2,0)</f>
        <v>2</v>
      </c>
      <c r="X38" s="16">
        <f>IF(W38=0,"-",IF(W38-AW38&gt;8,R38/(8+AW38),R38/W38))</f>
        <v>29.766666666666666</v>
      </c>
      <c r="Y38" s="49" t="s">
        <v>1</v>
      </c>
      <c r="Z38" s="13">
        <v>0</v>
      </c>
      <c r="AA38" s="49">
        <v>2</v>
      </c>
      <c r="AB38" s="13">
        <v>51</v>
      </c>
      <c r="AC38" s="49" t="s">
        <v>1</v>
      </c>
      <c r="AD38" s="13">
        <v>0</v>
      </c>
      <c r="AE38" s="49" t="s">
        <v>1</v>
      </c>
      <c r="AF38" s="13">
        <v>0</v>
      </c>
      <c r="AG38" s="49" t="s">
        <v>1</v>
      </c>
      <c r="AH38" s="13">
        <v>0</v>
      </c>
      <c r="AI38" s="49">
        <v>20</v>
      </c>
      <c r="AJ38" s="13">
        <v>8.5333333333333332</v>
      </c>
      <c r="AK38" s="49" t="s">
        <v>1</v>
      </c>
      <c r="AL38" s="13">
        <v>0</v>
      </c>
      <c r="AM38" s="184" t="s">
        <v>317</v>
      </c>
      <c r="AN38" s="177">
        <v>4</v>
      </c>
      <c r="AO38" s="178" t="s">
        <v>1</v>
      </c>
      <c r="AP38" s="185">
        <v>1</v>
      </c>
      <c r="AQ38" s="185">
        <v>4</v>
      </c>
      <c r="AR38" s="185">
        <v>0</v>
      </c>
      <c r="AS38" s="185">
        <v>0</v>
      </c>
      <c r="AT38" s="186" t="s">
        <v>1</v>
      </c>
      <c r="AU38" s="89">
        <v>26</v>
      </c>
      <c r="AV38" s="90">
        <v>1</v>
      </c>
      <c r="AW38" s="91">
        <v>59.533333333333331</v>
      </c>
    </row>
    <row r="39" spans="3:49" x14ac:dyDescent="0.25">
      <c r="C39" s="84">
        <f>C38+1</f>
        <v>30</v>
      </c>
      <c r="D39" s="3" t="s">
        <v>277</v>
      </c>
      <c r="E39" s="199">
        <v>4.5</v>
      </c>
      <c r="F39" s="199">
        <f>LEFT(E39, FIND("*", E39&amp;"*")-1)*1</f>
        <v>4.5</v>
      </c>
      <c r="G39" s="200" t="str">
        <f>IF(ISNUMBER(SEARCH("~*", E39)), "*", "")</f>
        <v/>
      </c>
      <c r="H39" s="198" t="str">
        <f>TEXT(I39,"0,0") &amp; J39</f>
        <v>4,5</v>
      </c>
      <c r="I39" s="6">
        <v>4.5</v>
      </c>
      <c r="J39" s="25" t="s">
        <v>1</v>
      </c>
      <c r="K39" s="2">
        <f>IF(R39&gt;0,1,0)</f>
        <v>1</v>
      </c>
      <c r="L39" s="2">
        <f>IF(J39="",I39,I39+0.1)</f>
        <v>4.5</v>
      </c>
      <c r="M39" s="197">
        <f>I39-AN39</f>
        <v>0</v>
      </c>
      <c r="N39" s="197">
        <f>IF(J39="",0,1)-IF(AO39="",0,1)</f>
        <v>0</v>
      </c>
      <c r="O39" s="18" t="str">
        <f>_xlfn.TEXTJOIN(,TRUE,
  IF(M39&lt;&gt;0,IF(M39&gt;0,"+","–"),""),
  IF(M39&lt;&gt;0,TEXT(TRUNC(ABS(M39)/0.5)*0.5,"0,0"),""),
  IF(N39&lt;&gt;0,IF(N39&gt;0," +"," –"),""),
  IF(N39&lt;&gt;0,"*","")
)</f>
        <v/>
      </c>
      <c r="P39" s="17">
        <f>IF(R39 &gt; 0, P38+1, "n/a")</f>
        <v>30</v>
      </c>
      <c r="Q39" s="10">
        <f>IF(AU39=0," ",IF(AU39-P39=0," ",AU39-P39))</f>
        <v>-3</v>
      </c>
      <c r="R39" s="26">
        <f>Z39+AB39+AF39+AJ39+AL39+AH39+AD39</f>
        <v>54.5625</v>
      </c>
      <c r="S39" s="12">
        <f>R39-AW39</f>
        <v>0</v>
      </c>
      <c r="T39" s="13" t="str">
        <f>IF(SUMIF(Y39:AL39,"&lt;0")&lt;&gt;0,SUMIF(Y39:AL39,"&lt;0")*(-1)," ")</f>
        <v xml:space="preserve"> </v>
      </c>
      <c r="U39" s="14">
        <f>Z39+AB39+AF39+AH39+AJ39+AL39+AD39</f>
        <v>54.5625</v>
      </c>
      <c r="V39" s="48">
        <f>U39-AW39</f>
        <v>0</v>
      </c>
      <c r="W39" s="49">
        <f>ROUNDUP(COUNTIF(Y39:AL39,"&gt; 0")/2,0)</f>
        <v>2</v>
      </c>
      <c r="X39" s="16">
        <f>IF(W39=0,"-",IF(W39-AW39&gt;8,R39/(8+AW39),R39/W39))</f>
        <v>27.28125</v>
      </c>
      <c r="Y39" s="49" t="s">
        <v>1</v>
      </c>
      <c r="Z39" s="13">
        <v>0</v>
      </c>
      <c r="AA39" s="49" t="s">
        <v>1</v>
      </c>
      <c r="AB39" s="13">
        <v>0</v>
      </c>
      <c r="AC39" s="49" t="s">
        <v>1</v>
      </c>
      <c r="AD39" s="13">
        <v>0</v>
      </c>
      <c r="AE39" s="49">
        <v>8</v>
      </c>
      <c r="AF39" s="13">
        <v>36.5625</v>
      </c>
      <c r="AG39" s="49">
        <v>16</v>
      </c>
      <c r="AH39" s="13">
        <v>18</v>
      </c>
      <c r="AI39" s="49" t="s">
        <v>1</v>
      </c>
      <c r="AJ39" s="13">
        <v>0</v>
      </c>
      <c r="AK39" s="49" t="s">
        <v>1</v>
      </c>
      <c r="AL39" s="13">
        <v>0</v>
      </c>
      <c r="AM39" s="184" t="s">
        <v>315</v>
      </c>
      <c r="AN39" s="177">
        <v>4.5</v>
      </c>
      <c r="AO39" s="178" t="s">
        <v>1</v>
      </c>
      <c r="AP39" s="185">
        <v>1</v>
      </c>
      <c r="AQ39" s="185">
        <v>4.5</v>
      </c>
      <c r="AR39" s="185">
        <v>0</v>
      </c>
      <c r="AS39" s="185">
        <v>0</v>
      </c>
      <c r="AT39" s="186" t="s">
        <v>1</v>
      </c>
      <c r="AU39" s="89">
        <v>27</v>
      </c>
      <c r="AV39" s="90">
        <v>1</v>
      </c>
      <c r="AW39" s="91">
        <v>54.5625</v>
      </c>
    </row>
    <row r="40" spans="3:49" x14ac:dyDescent="0.25">
      <c r="C40" s="84">
        <f>C39+1</f>
        <v>31</v>
      </c>
      <c r="D40" s="3" t="s">
        <v>134</v>
      </c>
      <c r="E40" s="199">
        <v>4</v>
      </c>
      <c r="F40" s="199">
        <f>LEFT(E40, FIND("*", E40&amp;"*")-1)*1</f>
        <v>4</v>
      </c>
      <c r="G40" s="200" t="str">
        <f>IF(ISNUMBER(SEARCH("~*", E40)), "*", "")</f>
        <v/>
      </c>
      <c r="H40" s="198" t="str">
        <f>TEXT(I40,"0,0") &amp; J40</f>
        <v>4,0</v>
      </c>
      <c r="I40" s="6">
        <v>4</v>
      </c>
      <c r="J40" s="25" t="s">
        <v>1</v>
      </c>
      <c r="K40" s="2">
        <f>IF(R40&gt;0,1,0)</f>
        <v>1</v>
      </c>
      <c r="L40" s="2">
        <f>IF(J40="",I40,I40+0.1)</f>
        <v>4</v>
      </c>
      <c r="M40" s="197">
        <f>I40-AN40</f>
        <v>0</v>
      </c>
      <c r="N40" s="197">
        <f>IF(J40="",0,1)-IF(AO40="",0,1)</f>
        <v>0</v>
      </c>
      <c r="O40" s="18" t="str">
        <f>_xlfn.TEXTJOIN(,TRUE,
  IF(M40&lt;&gt;0,IF(M40&gt;0,"+","–"),""),
  IF(M40&lt;&gt;0,TEXT(TRUNC(ABS(M40)/0.5)*0.5,"0,0"),""),
  IF(N40&lt;&gt;0,IF(N40&gt;0," +"," –"),""),
  IF(N40&lt;&gt;0,"*","")
)</f>
        <v/>
      </c>
      <c r="P40" s="17">
        <f>IF(R40 &gt; 0, P39+1, "n/a")</f>
        <v>31</v>
      </c>
      <c r="Q40" s="10">
        <f>IF(AU40=0," ",IF(AU40-P40=0," ",AU40-P40))</f>
        <v>-1</v>
      </c>
      <c r="R40" s="26">
        <f>Z40+AB40+AF40+AJ40+AL40+AH40+AD40</f>
        <v>51.5</v>
      </c>
      <c r="S40" s="12">
        <f>R40-AW40</f>
        <v>4</v>
      </c>
      <c r="T40" s="13" t="str">
        <f>IF(SUMIF(Y40:AL40,"&lt;0")&lt;&gt;0,SUMIF(Y40:AL40,"&lt;0")*(-1)," ")</f>
        <v xml:space="preserve"> </v>
      </c>
      <c r="U40" s="14">
        <f>Z40+AB40+AF40+AH40+AJ40+AL40+AD40</f>
        <v>51.5</v>
      </c>
      <c r="V40" s="48">
        <f>U40-AW40</f>
        <v>4</v>
      </c>
      <c r="W40" s="49">
        <f>ROUNDUP(COUNTIF(Y40:AL40,"&gt; 0")/2,0)</f>
        <v>4</v>
      </c>
      <c r="X40" s="16">
        <f>IF(W40=0,"-",IF(W40-AW40&gt;8,R40/(8+AW40),R40/W40))</f>
        <v>12.875</v>
      </c>
      <c r="Y40" s="49">
        <v>24</v>
      </c>
      <c r="Z40" s="13">
        <v>4</v>
      </c>
      <c r="AA40" s="49">
        <v>8</v>
      </c>
      <c r="AB40" s="13">
        <v>17</v>
      </c>
      <c r="AC40" s="49" t="s">
        <v>1</v>
      </c>
      <c r="AD40" s="13">
        <v>0</v>
      </c>
      <c r="AE40" s="49" t="s">
        <v>1</v>
      </c>
      <c r="AF40" s="13">
        <v>0</v>
      </c>
      <c r="AG40" s="49">
        <v>16</v>
      </c>
      <c r="AH40" s="13">
        <v>16</v>
      </c>
      <c r="AI40" s="49">
        <v>17</v>
      </c>
      <c r="AJ40" s="13">
        <v>14.5</v>
      </c>
      <c r="AK40" s="49" t="s">
        <v>1</v>
      </c>
      <c r="AL40" s="13">
        <v>0</v>
      </c>
      <c r="AM40" s="184" t="s">
        <v>317</v>
      </c>
      <c r="AN40" s="177">
        <v>4</v>
      </c>
      <c r="AO40" s="178" t="s">
        <v>1</v>
      </c>
      <c r="AP40" s="185">
        <v>1</v>
      </c>
      <c r="AQ40" s="185">
        <v>4</v>
      </c>
      <c r="AR40" s="185">
        <v>0</v>
      </c>
      <c r="AS40" s="185">
        <v>0</v>
      </c>
      <c r="AT40" s="186" t="s">
        <v>1</v>
      </c>
      <c r="AU40" s="89">
        <v>30</v>
      </c>
      <c r="AV40" s="90">
        <v>1</v>
      </c>
      <c r="AW40" s="91">
        <v>47.5</v>
      </c>
    </row>
    <row r="41" spans="3:49" x14ac:dyDescent="0.25">
      <c r="C41" s="84">
        <f>C40+1</f>
        <v>32</v>
      </c>
      <c r="D41" s="3" t="s">
        <v>101</v>
      </c>
      <c r="E41" s="199" t="s">
        <v>65</v>
      </c>
      <c r="F41" s="199">
        <f>LEFT(E41, FIND("*", E41&amp;"*")-1)*1</f>
        <v>3</v>
      </c>
      <c r="G41" s="200" t="str">
        <f>IF(ISNUMBER(SEARCH("~*", E41)), "*", "")</f>
        <v>*</v>
      </c>
      <c r="H41" s="198" t="str">
        <f>TEXT(I41,"0,0") &amp; J41</f>
        <v>3,0*</v>
      </c>
      <c r="I41" s="6">
        <v>3</v>
      </c>
      <c r="J41" s="25" t="s">
        <v>2</v>
      </c>
      <c r="K41" s="2">
        <f>IF(R41&gt;0,1,0)</f>
        <v>1</v>
      </c>
      <c r="L41" s="2">
        <f>IF(J41="",I41,I41+0.1)</f>
        <v>3.1</v>
      </c>
      <c r="M41" s="197">
        <f>I41-AN41</f>
        <v>0</v>
      </c>
      <c r="N41" s="197">
        <f>IF(J41="",0,1)-IF(AO41="",0,1)</f>
        <v>0</v>
      </c>
      <c r="O41" s="18" t="str">
        <f>_xlfn.TEXTJOIN(,TRUE,
  IF(M41&lt;&gt;0,IF(M41&gt;0,"+","–"),""),
  IF(M41&lt;&gt;0,TEXT(TRUNC(ABS(M41)/0.5)*0.5,"0,0"),""),
  IF(N41&lt;&gt;0,IF(N41&gt;0," +"," –"),""),
  IF(N41&lt;&gt;0,"*","")
)</f>
        <v/>
      </c>
      <c r="P41" s="17">
        <f>IF(R41 &gt; 0, P40+1, "n/a")</f>
        <v>32</v>
      </c>
      <c r="Q41" s="10">
        <f>IF(AU41=0," ",IF(AU41-P41=0," ",AU41-P41))</f>
        <v>-3</v>
      </c>
      <c r="R41" s="26">
        <f>Z41+AB41+AF41+AJ41+AL41+AH41+AD41</f>
        <v>49</v>
      </c>
      <c r="S41" s="12">
        <f>R41-AW41</f>
        <v>0</v>
      </c>
      <c r="T41" s="13" t="str">
        <f>IF(SUMIF(Y41:AL41,"&lt;0")&lt;&gt;0,SUMIF(Y41:AL41,"&lt;0")*(-1)," ")</f>
        <v xml:space="preserve"> </v>
      </c>
      <c r="U41" s="14">
        <f>Z41+AB41+AF41+AH41+AJ41+AL41+AD41</f>
        <v>49</v>
      </c>
      <c r="V41" s="48">
        <f>U41-AW41</f>
        <v>0</v>
      </c>
      <c r="W41" s="49">
        <f>ROUNDUP(COUNTIF(Y41:AL41,"&gt; 0")/2,0)</f>
        <v>1</v>
      </c>
      <c r="X41" s="16">
        <f>IF(W41=0,"-",IF(W41-AW41&gt;8,R41/(8+AW41),R41/W41))</f>
        <v>49</v>
      </c>
      <c r="Y41" s="49" t="s">
        <v>1</v>
      </c>
      <c r="Z41" s="13">
        <v>0</v>
      </c>
      <c r="AA41" s="49" t="s">
        <v>1</v>
      </c>
      <c r="AB41" s="13">
        <v>0</v>
      </c>
      <c r="AC41" s="49" t="s">
        <v>1</v>
      </c>
      <c r="AD41" s="13">
        <v>0</v>
      </c>
      <c r="AE41" s="49" t="s">
        <v>1</v>
      </c>
      <c r="AF41" s="13">
        <v>0</v>
      </c>
      <c r="AG41" s="49" t="s">
        <v>1</v>
      </c>
      <c r="AH41" s="13">
        <v>0</v>
      </c>
      <c r="AI41" s="49" t="s">
        <v>1</v>
      </c>
      <c r="AJ41" s="13">
        <v>0</v>
      </c>
      <c r="AK41" s="49">
        <v>4</v>
      </c>
      <c r="AL41" s="13">
        <v>49</v>
      </c>
      <c r="AM41" s="184" t="s">
        <v>319</v>
      </c>
      <c r="AN41" s="177">
        <v>3</v>
      </c>
      <c r="AO41" s="178" t="s">
        <v>2</v>
      </c>
      <c r="AP41" s="185">
        <v>1</v>
      </c>
      <c r="AQ41" s="185">
        <v>3.1</v>
      </c>
      <c r="AR41" s="185">
        <v>0</v>
      </c>
      <c r="AS41" s="185">
        <v>0</v>
      </c>
      <c r="AT41" s="186" t="s">
        <v>1</v>
      </c>
      <c r="AU41" s="89">
        <v>29</v>
      </c>
      <c r="AV41" s="90">
        <v>1</v>
      </c>
      <c r="AW41" s="91">
        <v>49</v>
      </c>
    </row>
    <row r="42" spans="3:49" x14ac:dyDescent="0.25">
      <c r="C42" s="84">
        <f>C41+1</f>
        <v>33</v>
      </c>
      <c r="D42" s="3" t="s">
        <v>156</v>
      </c>
      <c r="E42" s="199">
        <v>3.5</v>
      </c>
      <c r="F42" s="199">
        <f>LEFT(E42, FIND("*", E42&amp;"*")-1)*1</f>
        <v>3.5</v>
      </c>
      <c r="G42" s="200" t="str">
        <f>IF(ISNUMBER(SEARCH("~*", E42)), "*", "")</f>
        <v/>
      </c>
      <c r="H42" s="198" t="str">
        <f>TEXT(I42,"0,0") &amp; J42</f>
        <v>3,5</v>
      </c>
      <c r="I42" s="6">
        <v>3.5</v>
      </c>
      <c r="J42" s="25" t="s">
        <v>1</v>
      </c>
      <c r="K42" s="2">
        <f>IF(R42&gt;0,1,0)</f>
        <v>1</v>
      </c>
      <c r="L42" s="2">
        <f>IF(J42="",I42,I42+0.1)</f>
        <v>3.5</v>
      </c>
      <c r="M42" s="197">
        <f>I42-AN42</f>
        <v>0</v>
      </c>
      <c r="N42" s="197">
        <f>IF(J42="",0,1)-IF(AO42="",0,1)</f>
        <v>0</v>
      </c>
      <c r="O42" s="18" t="str">
        <f>_xlfn.TEXTJOIN(,TRUE,
  IF(M42&lt;&gt;0,IF(M42&gt;0,"+","–"),""),
  IF(M42&lt;&gt;0,TEXT(TRUNC(ABS(M42)/0.5)*0.5,"0,0"),""),
  IF(N42&lt;&gt;0,IF(N42&gt;0," +"," –"),""),
  IF(N42&lt;&gt;0,"*","")
)</f>
        <v/>
      </c>
      <c r="P42" s="17">
        <f>IF(R42 &gt; 0, P41+1, "n/a")</f>
        <v>33</v>
      </c>
      <c r="Q42" s="10">
        <f>IF(AU42=0," ",IF(AU42-P42=0," ",AU42-P42))</f>
        <v>-2</v>
      </c>
      <c r="R42" s="26">
        <f>Z42+AB42+AF42+AJ42+AL42+AH42+AD42</f>
        <v>44.6</v>
      </c>
      <c r="S42" s="12">
        <f>R42-AW42</f>
        <v>4</v>
      </c>
      <c r="T42" s="13" t="str">
        <f>IF(SUMIF(Y42:AL42,"&lt;0")&lt;&gt;0,SUMIF(Y42:AL42,"&lt;0")*(-1)," ")</f>
        <v xml:space="preserve"> </v>
      </c>
      <c r="U42" s="14">
        <f>Z42+AB42+AF42+AH42+AJ42+AL42+AD42</f>
        <v>44.6</v>
      </c>
      <c r="V42" s="48">
        <f>U42-AW42</f>
        <v>4</v>
      </c>
      <c r="W42" s="49">
        <f>ROUNDUP(COUNTIF(Y42:AL42,"&gt; 0")/2,0)</f>
        <v>4</v>
      </c>
      <c r="X42" s="16">
        <f>IF(W42=0,"-",IF(W42-AW42&gt;8,R42/(8+AW42),R42/W42))</f>
        <v>11.15</v>
      </c>
      <c r="Y42" s="49">
        <v>24</v>
      </c>
      <c r="Z42" s="13">
        <v>4</v>
      </c>
      <c r="AA42" s="49" t="s">
        <v>1</v>
      </c>
      <c r="AB42" s="13">
        <v>0</v>
      </c>
      <c r="AC42" s="49" t="s">
        <v>1</v>
      </c>
      <c r="AD42" s="13">
        <v>0</v>
      </c>
      <c r="AE42" s="49">
        <v>24</v>
      </c>
      <c r="AF42" s="13">
        <v>5.6</v>
      </c>
      <c r="AG42" s="49">
        <v>20</v>
      </c>
      <c r="AH42" s="13">
        <v>7</v>
      </c>
      <c r="AI42" s="49" t="s">
        <v>1</v>
      </c>
      <c r="AJ42" s="13">
        <v>0</v>
      </c>
      <c r="AK42" s="49">
        <v>8</v>
      </c>
      <c r="AL42" s="13">
        <v>28</v>
      </c>
      <c r="AM42" s="184" t="s">
        <v>316</v>
      </c>
      <c r="AN42" s="177">
        <v>3.5</v>
      </c>
      <c r="AO42" s="178" t="s">
        <v>1</v>
      </c>
      <c r="AP42" s="185">
        <v>1</v>
      </c>
      <c r="AQ42" s="185">
        <v>3.5</v>
      </c>
      <c r="AR42" s="185">
        <v>0</v>
      </c>
      <c r="AS42" s="185">
        <v>0</v>
      </c>
      <c r="AT42" s="186" t="s">
        <v>1</v>
      </c>
      <c r="AU42" s="89">
        <v>31</v>
      </c>
      <c r="AV42" s="90">
        <v>1</v>
      </c>
      <c r="AW42" s="91">
        <v>40.6</v>
      </c>
    </row>
    <row r="43" spans="3:49" x14ac:dyDescent="0.25">
      <c r="C43" s="84">
        <f>C42+1</f>
        <v>34</v>
      </c>
      <c r="D43" s="3" t="s">
        <v>143</v>
      </c>
      <c r="E43" s="199">
        <v>3.5</v>
      </c>
      <c r="F43" s="199">
        <f>LEFT(E43, FIND("*", E43&amp;"*")-1)*1</f>
        <v>3.5</v>
      </c>
      <c r="G43" s="200" t="str">
        <f>IF(ISNUMBER(SEARCH("~*", E43)), "*", "")</f>
        <v/>
      </c>
      <c r="H43" s="198" t="str">
        <f>TEXT(I43,"0,0") &amp; J43</f>
        <v>3,5</v>
      </c>
      <c r="I43" s="6">
        <v>3.5</v>
      </c>
      <c r="J43" s="25" t="s">
        <v>1</v>
      </c>
      <c r="K43" s="2">
        <f>IF(R43&gt;0,1,0)</f>
        <v>1</v>
      </c>
      <c r="L43" s="2">
        <f>IF(J43="",I43,I43+0.1)</f>
        <v>3.5</v>
      </c>
      <c r="M43" s="197">
        <f>I43-AN43</f>
        <v>0</v>
      </c>
      <c r="N43" s="197">
        <f>IF(J43="",0,1)-IF(AO43="",0,1)</f>
        <v>0</v>
      </c>
      <c r="O43" s="18" t="str">
        <f>_xlfn.TEXTJOIN(,TRUE,
  IF(M43&lt;&gt;0,IF(M43&gt;0,"+","–"),""),
  IF(M43&lt;&gt;0,TEXT(TRUNC(ABS(M43)/0.5)*0.5,"0,0"),""),
  IF(N43&lt;&gt;0,IF(N43&gt;0," +"," –"),""),
  IF(N43&lt;&gt;0,"*","")
)</f>
        <v/>
      </c>
      <c r="P43" s="17">
        <f>IF(R43 &gt; 0, P42+1, "n/a")</f>
        <v>34</v>
      </c>
      <c r="Q43" s="10">
        <f>IF(AU43=0," ",IF(AU43-P43=0," ",AU43-P43))</f>
        <v>-2</v>
      </c>
      <c r="R43" s="26">
        <f>Z43+AB43+AF43+AJ43+AL43+AH43+AD43</f>
        <v>44</v>
      </c>
      <c r="S43" s="12">
        <f>R43-AW43</f>
        <v>4</v>
      </c>
      <c r="T43" s="13" t="str">
        <f>IF(SUMIF(Y43:AL43,"&lt;0")&lt;&gt;0,SUMIF(Y43:AL43,"&lt;0")*(-1)," ")</f>
        <v xml:space="preserve"> </v>
      </c>
      <c r="U43" s="14">
        <f>Z43+AB43+AF43+AH43+AJ43+AL43+AD43</f>
        <v>44</v>
      </c>
      <c r="V43" s="48">
        <f>U43-AW43</f>
        <v>4</v>
      </c>
      <c r="W43" s="49">
        <f>ROUNDUP(COUNTIF(Y43:AL43,"&gt; 0")/2,0)</f>
        <v>5</v>
      </c>
      <c r="X43" s="16">
        <f>IF(W43=0,"-",IF(W43-AW43&gt;8,R43/(8+AW43),R43/W43))</f>
        <v>8.8000000000000007</v>
      </c>
      <c r="Y43" s="49">
        <v>24</v>
      </c>
      <c r="Z43" s="13">
        <v>4</v>
      </c>
      <c r="AA43" s="49">
        <v>12</v>
      </c>
      <c r="AB43" s="13">
        <v>11</v>
      </c>
      <c r="AC43" s="49" t="s">
        <v>1</v>
      </c>
      <c r="AD43" s="13">
        <v>0</v>
      </c>
      <c r="AE43" s="49" t="s">
        <v>1</v>
      </c>
      <c r="AF43" s="13">
        <v>0</v>
      </c>
      <c r="AG43" s="49">
        <v>18</v>
      </c>
      <c r="AH43" s="13">
        <v>10</v>
      </c>
      <c r="AI43" s="49">
        <v>16</v>
      </c>
      <c r="AJ43" s="13">
        <v>14</v>
      </c>
      <c r="AK43" s="49">
        <v>32</v>
      </c>
      <c r="AL43" s="13">
        <v>5</v>
      </c>
      <c r="AM43" s="184" t="s">
        <v>316</v>
      </c>
      <c r="AN43" s="177">
        <v>3.5</v>
      </c>
      <c r="AO43" s="178" t="s">
        <v>1</v>
      </c>
      <c r="AP43" s="185">
        <v>1</v>
      </c>
      <c r="AQ43" s="185">
        <v>3.5</v>
      </c>
      <c r="AR43" s="185">
        <v>0</v>
      </c>
      <c r="AS43" s="185">
        <v>0</v>
      </c>
      <c r="AT43" s="186" t="s">
        <v>1</v>
      </c>
      <c r="AU43" s="89">
        <v>32</v>
      </c>
      <c r="AV43" s="90">
        <v>1</v>
      </c>
      <c r="AW43" s="91">
        <v>40</v>
      </c>
    </row>
    <row r="44" spans="3:49" x14ac:dyDescent="0.25">
      <c r="C44" s="84">
        <f>C43+1</f>
        <v>35</v>
      </c>
      <c r="D44" s="3" t="s">
        <v>333</v>
      </c>
      <c r="E44" s="199" t="s">
        <v>65</v>
      </c>
      <c r="F44" s="199">
        <f>LEFT(E44, FIND("*", E44&amp;"*")-1)*1</f>
        <v>3</v>
      </c>
      <c r="G44" s="200" t="str">
        <f>IF(ISNUMBER(SEARCH("~*", E44)), "*", "")</f>
        <v>*</v>
      </c>
      <c r="H44" s="198" t="str">
        <f>TEXT(I44,"0,0") &amp; J44</f>
        <v>3,0*</v>
      </c>
      <c r="I44" s="6">
        <v>3</v>
      </c>
      <c r="J44" s="25" t="s">
        <v>2</v>
      </c>
      <c r="K44" s="2">
        <f>IF(R44&gt;0,1,0)</f>
        <v>1</v>
      </c>
      <c r="L44" s="2">
        <f>IF(J44="",I44,I44+0.1)</f>
        <v>3.1</v>
      </c>
      <c r="M44" s="197">
        <f>I44-AN44</f>
        <v>0</v>
      </c>
      <c r="N44" s="197">
        <f>IF(J44="",0,1)-IF(AO44="",0,1)</f>
        <v>0</v>
      </c>
      <c r="O44" s="18" t="str">
        <f>_xlfn.TEXTJOIN(,TRUE,
  IF(M44&lt;&gt;0,IF(M44&gt;0,"+","–"),""),
  IF(M44&lt;&gt;0,TEXT(TRUNC(ABS(M44)/0.5)*0.5,"0,0"),""),
  IF(N44&lt;&gt;0,IF(N44&gt;0," +"," –"),""),
  IF(N44&lt;&gt;0,"*","")
)</f>
        <v/>
      </c>
      <c r="P44" s="17">
        <f>IF(R44 &gt; 0, P43+1, "n/a")</f>
        <v>35</v>
      </c>
      <c r="Q44" s="10">
        <f>IF(AU44=0," ",IF(AU44-P44=0," ",AU44-P44))</f>
        <v>-2</v>
      </c>
      <c r="R44" s="26">
        <f>Z44+AB44+AF44+AJ44+AL44+AH44+AD44</f>
        <v>38</v>
      </c>
      <c r="S44" s="12">
        <f>R44-AW44</f>
        <v>0</v>
      </c>
      <c r="T44" s="13" t="str">
        <f>IF(SUMIF(Y44:AL44,"&lt;0")&lt;&gt;0,SUMIF(Y44:AL44,"&lt;0")*(-1)," ")</f>
        <v xml:space="preserve"> </v>
      </c>
      <c r="U44" s="14">
        <f>Z44+AB44+AF44+AH44+AJ44+AL44+AD44</f>
        <v>38</v>
      </c>
      <c r="V44" s="48">
        <f>U44-AW44</f>
        <v>0</v>
      </c>
      <c r="W44" s="49">
        <f>ROUNDUP(COUNTIF(Y44:AL44,"&gt; 0")/2,0)</f>
        <v>1</v>
      </c>
      <c r="X44" s="16">
        <f>IF(W44=0,"-",IF(W44-AW44&gt;8,R44/(8+AW44),R44/W44))</f>
        <v>38</v>
      </c>
      <c r="Y44" s="49" t="s">
        <v>1</v>
      </c>
      <c r="Z44" s="13">
        <v>0</v>
      </c>
      <c r="AA44" s="49">
        <v>2</v>
      </c>
      <c r="AB44" s="13">
        <v>38</v>
      </c>
      <c r="AC44" s="49" t="s">
        <v>1</v>
      </c>
      <c r="AD44" s="13">
        <v>0</v>
      </c>
      <c r="AE44" s="49"/>
      <c r="AF44" s="13"/>
      <c r="AG44" s="49"/>
      <c r="AH44" s="13"/>
      <c r="AI44" s="49" t="s">
        <v>1</v>
      </c>
      <c r="AJ44" s="13">
        <v>0</v>
      </c>
      <c r="AK44" s="49" t="s">
        <v>1</v>
      </c>
      <c r="AL44" s="13">
        <v>0</v>
      </c>
      <c r="AM44" s="184" t="s">
        <v>319</v>
      </c>
      <c r="AN44" s="177">
        <v>3</v>
      </c>
      <c r="AO44" s="178" t="s">
        <v>2</v>
      </c>
      <c r="AP44" s="185">
        <v>1</v>
      </c>
      <c r="AQ44" s="185">
        <v>3.1</v>
      </c>
      <c r="AR44" s="185">
        <v>0</v>
      </c>
      <c r="AS44" s="185">
        <v>0</v>
      </c>
      <c r="AT44" s="186" t="s">
        <v>1</v>
      </c>
      <c r="AU44" s="89">
        <v>33</v>
      </c>
      <c r="AV44" s="90">
        <v>-19</v>
      </c>
      <c r="AW44" s="91">
        <v>38</v>
      </c>
    </row>
    <row r="45" spans="3:49" x14ac:dyDescent="0.25">
      <c r="C45" s="84">
        <f>C44+1</f>
        <v>36</v>
      </c>
      <c r="D45" s="3" t="s">
        <v>204</v>
      </c>
      <c r="E45" s="199">
        <v>4</v>
      </c>
      <c r="F45" s="199">
        <f>LEFT(E45, FIND("*", E45&amp;"*")-1)*1</f>
        <v>4</v>
      </c>
      <c r="G45" s="200" t="str">
        <f>IF(ISNUMBER(SEARCH("~*", E45)), "*", "")</f>
        <v/>
      </c>
      <c r="H45" s="198" t="str">
        <f>TEXT(I45,"0,0") &amp; J45</f>
        <v>4,0</v>
      </c>
      <c r="I45" s="6">
        <v>4</v>
      </c>
      <c r="J45" s="25" t="s">
        <v>1</v>
      </c>
      <c r="K45" s="2">
        <f>IF(R45&gt;0,1,0)</f>
        <v>1</v>
      </c>
      <c r="L45" s="2">
        <f>IF(J45="",I45,I45+0.1)</f>
        <v>4</v>
      </c>
      <c r="M45" s="197">
        <f>I45-AN45</f>
        <v>0</v>
      </c>
      <c r="N45" s="197">
        <f>IF(J45="",0,1)-IF(AO45="",0,1)</f>
        <v>0</v>
      </c>
      <c r="O45" s="18" t="str">
        <f>_xlfn.TEXTJOIN(,TRUE,
  IF(M45&lt;&gt;0,IF(M45&gt;0,"+","–"),""),
  IF(M45&lt;&gt;0,TEXT(TRUNC(ABS(M45)/0.5)*0.5,"0,0"),""),
  IF(N45&lt;&gt;0,IF(N45&gt;0," +"," –"),""),
  IF(N45&lt;&gt;0,"*","")
)</f>
        <v/>
      </c>
      <c r="P45" s="17">
        <f>IF(R45 &gt; 0, P44+1, "n/a")</f>
        <v>36</v>
      </c>
      <c r="Q45" s="10">
        <f>IF(AU45=0," ",IF(AU45-P45=0," ",AU45-P45))</f>
        <v>6</v>
      </c>
      <c r="R45" s="26">
        <f>Z45+AB45+AF45+AJ45+AL45+AH45+AD45</f>
        <v>37.066666666666663</v>
      </c>
      <c r="S45" s="12">
        <f>R45-AW45</f>
        <v>19.999999999999996</v>
      </c>
      <c r="T45" s="13" t="str">
        <f>IF(SUMIF(Y45:AL45,"&lt;0")&lt;&gt;0,SUMIF(Y45:AL45,"&lt;0")*(-1)," ")</f>
        <v xml:space="preserve"> </v>
      </c>
      <c r="U45" s="14">
        <f>Z45+AB45+AF45+AH45+AJ45+AL45+AD45</f>
        <v>37.066666666666663</v>
      </c>
      <c r="V45" s="48">
        <f>U45-AW45</f>
        <v>19.999999999999996</v>
      </c>
      <c r="W45" s="49">
        <f>ROUNDUP(COUNTIF(Y45:AL45,"&gt; 0")/2,0)</f>
        <v>2</v>
      </c>
      <c r="X45" s="16">
        <f>IF(W45=0,"-",IF(W45-AW45&gt;8,R45/(8+AW45),R45/W45))</f>
        <v>18.533333333333331</v>
      </c>
      <c r="Y45" s="49">
        <v>8</v>
      </c>
      <c r="Z45" s="13">
        <v>20</v>
      </c>
      <c r="AA45" s="49" t="s">
        <v>1</v>
      </c>
      <c r="AB45" s="13">
        <v>0</v>
      </c>
      <c r="AC45" s="49" t="s">
        <v>1</v>
      </c>
      <c r="AD45" s="13">
        <v>0</v>
      </c>
      <c r="AE45" s="49" t="s">
        <v>1</v>
      </c>
      <c r="AF45" s="13">
        <v>0</v>
      </c>
      <c r="AG45" s="49" t="s">
        <v>1</v>
      </c>
      <c r="AH45" s="13">
        <v>0</v>
      </c>
      <c r="AI45" s="49">
        <v>16</v>
      </c>
      <c r="AJ45" s="13">
        <v>17.066666666666666</v>
      </c>
      <c r="AK45" s="49" t="s">
        <v>1</v>
      </c>
      <c r="AL45" s="13">
        <v>0</v>
      </c>
      <c r="AM45" s="184" t="s">
        <v>317</v>
      </c>
      <c r="AN45" s="177">
        <v>4</v>
      </c>
      <c r="AO45" s="178" t="s">
        <v>1</v>
      </c>
      <c r="AP45" s="185">
        <v>1</v>
      </c>
      <c r="AQ45" s="185">
        <v>4</v>
      </c>
      <c r="AR45" s="185">
        <v>0</v>
      </c>
      <c r="AS45" s="185">
        <v>0</v>
      </c>
      <c r="AT45" s="186" t="s">
        <v>1</v>
      </c>
      <c r="AU45" s="89">
        <v>42</v>
      </c>
      <c r="AV45" s="90">
        <v>6</v>
      </c>
      <c r="AW45" s="91">
        <v>17.066666666666666</v>
      </c>
    </row>
    <row r="46" spans="3:49" x14ac:dyDescent="0.25">
      <c r="C46" s="84">
        <f>C45+1</f>
        <v>37</v>
      </c>
      <c r="D46" s="3" t="s">
        <v>164</v>
      </c>
      <c r="E46" s="199">
        <v>4.5</v>
      </c>
      <c r="F46" s="199">
        <f>LEFT(E46, FIND("*", E46&amp;"*")-1)*1</f>
        <v>4.5</v>
      </c>
      <c r="G46" s="200" t="str">
        <f>IF(ISNUMBER(SEARCH("~*", E46)), "*", "")</f>
        <v/>
      </c>
      <c r="H46" s="198" t="str">
        <f>TEXT(I46,"0,0") &amp; J46</f>
        <v>4,5</v>
      </c>
      <c r="I46" s="6">
        <v>4.5</v>
      </c>
      <c r="J46" s="25" t="s">
        <v>1</v>
      </c>
      <c r="K46" s="2">
        <f>IF(R46&gt;0,1,0)</f>
        <v>1</v>
      </c>
      <c r="L46" s="2">
        <f>IF(J46="",I46,I46+0.1)</f>
        <v>4.5</v>
      </c>
      <c r="M46" s="197">
        <f>I46-AN46</f>
        <v>0</v>
      </c>
      <c r="N46" s="197">
        <f>IF(J46="",0,1)-IF(AO46="",0,1)</f>
        <v>0</v>
      </c>
      <c r="O46" s="18" t="str">
        <f>_xlfn.TEXTJOIN(,TRUE,
  IF(M46&lt;&gt;0,IF(M46&gt;0,"+","–"),""),
  IF(M46&lt;&gt;0,TEXT(TRUNC(ABS(M46)/0.5)*0.5,"0,0"),""),
  IF(N46&lt;&gt;0,IF(N46&gt;0," +"," –"),""),
  IF(N46&lt;&gt;0,"*","")
)</f>
        <v/>
      </c>
      <c r="P46" s="17">
        <f>IF(R46 &gt; 0, P45+1, "n/a")</f>
        <v>37</v>
      </c>
      <c r="Q46" s="10">
        <f>IF(AU46=0," ",IF(AU46-P46=0," ",AU46-P46))</f>
        <v>-3</v>
      </c>
      <c r="R46" s="26">
        <f>Z46+AB46+AF46+AJ46+AL46+AH46+AD46</f>
        <v>36.5625</v>
      </c>
      <c r="S46" s="12">
        <f>R46-AW46</f>
        <v>0</v>
      </c>
      <c r="T46" s="13" t="str">
        <f>IF(SUMIF(Y46:AL46,"&lt;0")&lt;&gt;0,SUMIF(Y46:AL46,"&lt;0")*(-1)," ")</f>
        <v xml:space="preserve"> </v>
      </c>
      <c r="U46" s="14">
        <f>Z46+AB46+AF46+AH46+AJ46+AL46+AD46</f>
        <v>36.5625</v>
      </c>
      <c r="V46" s="48">
        <f>U46-AW46</f>
        <v>0</v>
      </c>
      <c r="W46" s="49">
        <f>ROUNDUP(COUNTIF(Y46:AL46,"&gt; 0")/2,0)</f>
        <v>1</v>
      </c>
      <c r="X46" s="16">
        <f>IF(W46=0,"-",IF(W46-AW46&gt;8,R46/(8+AW46),R46/W46))</f>
        <v>36.5625</v>
      </c>
      <c r="Y46" s="49" t="s">
        <v>1</v>
      </c>
      <c r="Z46" s="13">
        <v>0</v>
      </c>
      <c r="AA46" s="49" t="s">
        <v>1</v>
      </c>
      <c r="AB46" s="13">
        <v>0</v>
      </c>
      <c r="AC46" s="49" t="s">
        <v>1</v>
      </c>
      <c r="AD46" s="13">
        <v>0</v>
      </c>
      <c r="AE46" s="49" t="s">
        <v>1</v>
      </c>
      <c r="AF46" s="13">
        <v>0</v>
      </c>
      <c r="AG46" s="49" t="s">
        <v>1</v>
      </c>
      <c r="AH46" s="13">
        <v>0</v>
      </c>
      <c r="AI46" s="49">
        <v>8</v>
      </c>
      <c r="AJ46" s="13">
        <v>36.5625</v>
      </c>
      <c r="AK46" s="49" t="s">
        <v>1</v>
      </c>
      <c r="AL46" s="13">
        <v>0</v>
      </c>
      <c r="AM46" s="184" t="s">
        <v>315</v>
      </c>
      <c r="AN46" s="177">
        <v>4.5</v>
      </c>
      <c r="AO46" s="178" t="s">
        <v>1</v>
      </c>
      <c r="AP46" s="185">
        <v>1</v>
      </c>
      <c r="AQ46" s="185">
        <v>4.5</v>
      </c>
      <c r="AR46" s="185">
        <v>0</v>
      </c>
      <c r="AS46" s="185">
        <v>0</v>
      </c>
      <c r="AT46" s="186" t="s">
        <v>1</v>
      </c>
      <c r="AU46" s="89">
        <v>34</v>
      </c>
      <c r="AV46" s="90" t="s">
        <v>291</v>
      </c>
      <c r="AW46" s="91">
        <v>36.5625</v>
      </c>
    </row>
    <row r="47" spans="3:49" x14ac:dyDescent="0.25">
      <c r="C47" s="84">
        <f>C46+1</f>
        <v>38</v>
      </c>
      <c r="D47" s="3" t="s">
        <v>188</v>
      </c>
      <c r="E47" s="199">
        <v>3.5</v>
      </c>
      <c r="F47" s="199">
        <f>LEFT(E47, FIND("*", E47&amp;"*")-1)*1</f>
        <v>3.5</v>
      </c>
      <c r="G47" s="200" t="str">
        <f>IF(ISNUMBER(SEARCH("~*", E47)), "*", "")</f>
        <v/>
      </c>
      <c r="H47" s="198" t="str">
        <f>TEXT(I47,"0,0") &amp; J47</f>
        <v>3,5</v>
      </c>
      <c r="I47" s="6">
        <v>3.5</v>
      </c>
      <c r="J47" s="25" t="s">
        <v>1</v>
      </c>
      <c r="K47" s="2">
        <f>IF(R47&gt;0,1,0)</f>
        <v>1</v>
      </c>
      <c r="L47" s="2">
        <f>IF(J47="",I47,I47+0.1)</f>
        <v>3.5</v>
      </c>
      <c r="M47" s="197">
        <f>I47-AN47</f>
        <v>0</v>
      </c>
      <c r="N47" s="197">
        <f>IF(J47="",0,1)-IF(AO47="",0,1)</f>
        <v>0</v>
      </c>
      <c r="O47" s="18" t="str">
        <f>_xlfn.TEXTJOIN(,TRUE,
  IF(M47&lt;&gt;0,IF(M47&gt;0,"+","–"),""),
  IF(M47&lt;&gt;0,TEXT(TRUNC(ABS(M47)/0.5)*0.5,"0,0"),""),
  IF(N47&lt;&gt;0,IF(N47&gt;0," +"," –"),""),
  IF(N47&lt;&gt;0,"*","")
)</f>
        <v/>
      </c>
      <c r="P47" s="17">
        <f>IF(R47 &gt; 0, P46+1, "n/a")</f>
        <v>38</v>
      </c>
      <c r="Q47" s="10">
        <f>IF(AU47=0," ",IF(AU47-P47=0," ",AU47-P47))</f>
        <v>1</v>
      </c>
      <c r="R47" s="26">
        <f>Z47+AB47+AF47+AJ47+AL47+AH47+AD47</f>
        <v>36.317948717948717</v>
      </c>
      <c r="S47" s="12">
        <f>R47-AW47</f>
        <v>8</v>
      </c>
      <c r="T47" s="13" t="str">
        <f>IF(SUMIF(Y47:AL47,"&lt;0")&lt;&gt;0,SUMIF(Y47:AL47,"&lt;0")*(-1)," ")</f>
        <v xml:space="preserve"> </v>
      </c>
      <c r="U47" s="14">
        <f>Z47+AB47+AF47+AH47+AJ47+AL47+AD47</f>
        <v>36.317948717948717</v>
      </c>
      <c r="V47" s="48">
        <f>U47-AW47</f>
        <v>8</v>
      </c>
      <c r="W47" s="49">
        <f>ROUNDUP(COUNTIF(Y47:AL47,"&gt; 0")/2,0)</f>
        <v>4</v>
      </c>
      <c r="X47" s="16">
        <f>IF(W47=0,"-",IF(W47-AW47&gt;8,R47/(8+AW47),R47/W47))</f>
        <v>9.0794871794871792</v>
      </c>
      <c r="Y47" s="49">
        <v>17</v>
      </c>
      <c r="Z47" s="13">
        <v>8</v>
      </c>
      <c r="AA47" s="49" t="s">
        <v>1</v>
      </c>
      <c r="AB47" s="13">
        <v>0</v>
      </c>
      <c r="AC47" s="49">
        <v>19</v>
      </c>
      <c r="AD47" s="13">
        <v>8</v>
      </c>
      <c r="AE47" s="49">
        <v>32</v>
      </c>
      <c r="AF47" s="13">
        <v>5.384615384615385</v>
      </c>
      <c r="AG47" s="49" t="s">
        <v>1</v>
      </c>
      <c r="AH47" s="13">
        <v>0</v>
      </c>
      <c r="AI47" s="49">
        <v>16</v>
      </c>
      <c r="AJ47" s="13">
        <v>14.933333333333334</v>
      </c>
      <c r="AK47" s="49" t="s">
        <v>1</v>
      </c>
      <c r="AL47" s="13">
        <v>0</v>
      </c>
      <c r="AM47" s="184" t="s">
        <v>316</v>
      </c>
      <c r="AN47" s="177">
        <v>3.5</v>
      </c>
      <c r="AO47" s="178" t="s">
        <v>1</v>
      </c>
      <c r="AP47" s="185">
        <v>1</v>
      </c>
      <c r="AQ47" s="185">
        <v>3.5</v>
      </c>
      <c r="AR47" s="185">
        <v>0</v>
      </c>
      <c r="AS47" s="185">
        <v>0</v>
      </c>
      <c r="AT47" s="186" t="s">
        <v>1</v>
      </c>
      <c r="AU47" s="89">
        <v>39</v>
      </c>
      <c r="AV47" s="90">
        <v>5</v>
      </c>
      <c r="AW47" s="91">
        <v>28.317948717948717</v>
      </c>
    </row>
    <row r="48" spans="3:49" x14ac:dyDescent="0.25">
      <c r="C48" s="84">
        <f>C47+1</f>
        <v>39</v>
      </c>
      <c r="D48" s="3" t="s">
        <v>128</v>
      </c>
      <c r="E48" s="199">
        <v>4</v>
      </c>
      <c r="F48" s="199">
        <f>LEFT(E48, FIND("*", E48&amp;"*")-1)*1</f>
        <v>4</v>
      </c>
      <c r="G48" s="200" t="str">
        <f>IF(ISNUMBER(SEARCH("~*", E48)), "*", "")</f>
        <v/>
      </c>
      <c r="H48" s="198" t="str">
        <f>TEXT(I48,"0,0") &amp; J48</f>
        <v>4,0</v>
      </c>
      <c r="I48" s="6">
        <v>4</v>
      </c>
      <c r="J48" s="25" t="s">
        <v>1</v>
      </c>
      <c r="K48" s="2">
        <f>IF(R48&gt;0,1,0)</f>
        <v>1</v>
      </c>
      <c r="L48" s="2">
        <f>IF(J48="",I48,I48+0.1)</f>
        <v>4</v>
      </c>
      <c r="M48" s="197">
        <f>I48-AN48</f>
        <v>0</v>
      </c>
      <c r="N48" s="197">
        <f>IF(J48="",0,1)-IF(AO48="",0,1)</f>
        <v>0</v>
      </c>
      <c r="O48" s="18" t="str">
        <f>_xlfn.TEXTJOIN(,TRUE,
  IF(M48&lt;&gt;0,IF(M48&gt;0,"+","–"),""),
  IF(M48&lt;&gt;0,TEXT(TRUNC(ABS(M48)/0.5)*0.5,"0,0"),""),
  IF(N48&lt;&gt;0,IF(N48&gt;0," +"," –"),""),
  IF(N48&lt;&gt;0,"*","")
)</f>
        <v/>
      </c>
      <c r="P48" s="17">
        <f>IF(R48 &gt; 0, P47+1, "n/a")</f>
        <v>39</v>
      </c>
      <c r="Q48" s="10">
        <f>IF(AU48=0," ",IF(AU48-P48=0," ",AU48-P48))</f>
        <v>-4</v>
      </c>
      <c r="R48" s="26">
        <f>Z48+AB48+AF48+AJ48+AL48+AH48+AD48</f>
        <v>33</v>
      </c>
      <c r="S48" s="12">
        <f>R48-AW48</f>
        <v>0</v>
      </c>
      <c r="T48" s="13" t="str">
        <f>IF(SUMIF(Y48:AL48,"&lt;0")&lt;&gt;0,SUMIF(Y48:AL48,"&lt;0")*(-1)," ")</f>
        <v xml:space="preserve"> </v>
      </c>
      <c r="U48" s="14">
        <f>Z48+AB48+AF48+AH48+AJ48+AL48+AD48</f>
        <v>33</v>
      </c>
      <c r="V48" s="48">
        <f>U48-AW48</f>
        <v>0</v>
      </c>
      <c r="W48" s="49">
        <f>ROUNDUP(COUNTIF(Y48:AL48,"&gt; 0")/2,0)</f>
        <v>1</v>
      </c>
      <c r="X48" s="16">
        <f>IF(W48=0,"-",IF(W48-AW48&gt;8,R48/(8+AW48),R48/W48))</f>
        <v>33</v>
      </c>
      <c r="Y48" s="49" t="s">
        <v>1</v>
      </c>
      <c r="Z48" s="13">
        <v>0</v>
      </c>
      <c r="AA48" s="49" t="s">
        <v>1</v>
      </c>
      <c r="AB48" s="13">
        <v>0</v>
      </c>
      <c r="AC48" s="49" t="s">
        <v>1</v>
      </c>
      <c r="AD48" s="13">
        <v>0</v>
      </c>
      <c r="AE48" s="49" t="s">
        <v>1</v>
      </c>
      <c r="AF48" s="13">
        <v>0</v>
      </c>
      <c r="AG48" s="49" t="s">
        <v>1</v>
      </c>
      <c r="AH48" s="13">
        <v>0</v>
      </c>
      <c r="AI48" s="49" t="s">
        <v>1</v>
      </c>
      <c r="AJ48" s="13">
        <v>0</v>
      </c>
      <c r="AK48" s="49">
        <v>8</v>
      </c>
      <c r="AL48" s="13">
        <v>33</v>
      </c>
      <c r="AM48" s="184" t="s">
        <v>317</v>
      </c>
      <c r="AN48" s="177">
        <v>4</v>
      </c>
      <c r="AO48" s="178" t="s">
        <v>1</v>
      </c>
      <c r="AP48" s="185">
        <v>1</v>
      </c>
      <c r="AQ48" s="185">
        <v>4</v>
      </c>
      <c r="AR48" s="185">
        <v>0</v>
      </c>
      <c r="AS48" s="185">
        <v>0</v>
      </c>
      <c r="AT48" s="186" t="s">
        <v>1</v>
      </c>
      <c r="AU48" s="89">
        <v>35</v>
      </c>
      <c r="AV48" s="90" t="s">
        <v>291</v>
      </c>
      <c r="AW48" s="91">
        <v>33</v>
      </c>
    </row>
    <row r="49" spans="3:49" x14ac:dyDescent="0.25">
      <c r="C49" s="84">
        <f>C48+1</f>
        <v>40</v>
      </c>
      <c r="D49" s="3" t="s">
        <v>284</v>
      </c>
      <c r="E49" s="199">
        <v>4</v>
      </c>
      <c r="F49" s="199">
        <f>LEFT(E49, FIND("*", E49&amp;"*")-1)*1</f>
        <v>4</v>
      </c>
      <c r="G49" s="200" t="str">
        <f>IF(ISNUMBER(SEARCH("~*", E49)), "*", "")</f>
        <v/>
      </c>
      <c r="H49" s="198" t="str">
        <f>TEXT(I49,"0,0") &amp; J49</f>
        <v>4,0</v>
      </c>
      <c r="I49" s="6">
        <v>4</v>
      </c>
      <c r="J49" s="25" t="s">
        <v>1</v>
      </c>
      <c r="K49" s="2">
        <f>IF(R49&gt;0,1,0)</f>
        <v>1</v>
      </c>
      <c r="L49" s="2">
        <f>IF(J49="",I49,I49+0.1)</f>
        <v>4</v>
      </c>
      <c r="M49" s="197">
        <f>I49-AN49</f>
        <v>0</v>
      </c>
      <c r="N49" s="197">
        <f>IF(J49="",0,1)-IF(AO49="",0,1)</f>
        <v>0</v>
      </c>
      <c r="O49" s="18" t="str">
        <f>_xlfn.TEXTJOIN(,TRUE,
  IF(M49&lt;&gt;0,IF(M49&gt;0,"+","–"),""),
  IF(M49&lt;&gt;0,TEXT(TRUNC(ABS(M49)/0.5)*0.5,"0,0"),""),
  IF(N49&lt;&gt;0,IF(N49&gt;0," +"," –"),""),
  IF(N49&lt;&gt;0,"*","")
)</f>
        <v/>
      </c>
      <c r="P49" s="17">
        <f>IF(R49 &gt; 0, P48+1, "n/a")</f>
        <v>40</v>
      </c>
      <c r="Q49" s="10">
        <f>IF(AU49=0," ",IF(AU49-P49=0," ",AU49-P49))</f>
        <v>-4</v>
      </c>
      <c r="R49" s="26">
        <f>Z49+AB49+AF49+AJ49+AL49+AH49+AD49</f>
        <v>32.5</v>
      </c>
      <c r="S49" s="12">
        <f>R49-AW49</f>
        <v>0</v>
      </c>
      <c r="T49" s="13" t="str">
        <f>IF(SUMIF(Y49:AL49,"&lt;0")&lt;&gt;0,SUMIF(Y49:AL49,"&lt;0")*(-1)," ")</f>
        <v xml:space="preserve"> </v>
      </c>
      <c r="U49" s="14">
        <f>Z49+AB49+AF49+AH49+AJ49+AL49+AD49</f>
        <v>32.5</v>
      </c>
      <c r="V49" s="48">
        <f>U49-AW49</f>
        <v>0</v>
      </c>
      <c r="W49" s="49">
        <f>ROUNDUP(COUNTIF(Y49:AL49,"&gt; 0")/2,0)</f>
        <v>1</v>
      </c>
      <c r="X49" s="16">
        <f>IF(W49=0,"-",IF(W49-AW49&gt;8,R49/(8+AW49),R49/W49))</f>
        <v>32.5</v>
      </c>
      <c r="Y49" s="49" t="s">
        <v>1</v>
      </c>
      <c r="Z49" s="13">
        <v>0</v>
      </c>
      <c r="AA49" s="49" t="s">
        <v>1</v>
      </c>
      <c r="AB49" s="13">
        <v>0</v>
      </c>
      <c r="AC49" s="49" t="s">
        <v>1</v>
      </c>
      <c r="AD49" s="13">
        <v>0</v>
      </c>
      <c r="AE49" s="49" t="s">
        <v>1</v>
      </c>
      <c r="AF49" s="13">
        <v>0</v>
      </c>
      <c r="AG49" s="49" t="s">
        <v>1</v>
      </c>
      <c r="AH49" s="13">
        <v>0</v>
      </c>
      <c r="AI49" s="49">
        <v>8</v>
      </c>
      <c r="AJ49" s="13">
        <v>32.5</v>
      </c>
      <c r="AK49" s="49" t="s">
        <v>1</v>
      </c>
      <c r="AL49" s="13">
        <v>0</v>
      </c>
      <c r="AM49" s="184" t="s">
        <v>317</v>
      </c>
      <c r="AN49" s="177">
        <v>4</v>
      </c>
      <c r="AO49" s="178" t="s">
        <v>1</v>
      </c>
      <c r="AP49" s="185">
        <v>1</v>
      </c>
      <c r="AQ49" s="185">
        <v>4</v>
      </c>
      <c r="AR49" s="185">
        <v>0</v>
      </c>
      <c r="AS49" s="185">
        <v>0</v>
      </c>
      <c r="AT49" s="186" t="s">
        <v>1</v>
      </c>
      <c r="AU49" s="89">
        <v>36</v>
      </c>
      <c r="AV49" s="90">
        <v>5</v>
      </c>
      <c r="AW49" s="91">
        <v>32.5</v>
      </c>
    </row>
    <row r="50" spans="3:49" x14ac:dyDescent="0.25">
      <c r="C50" s="84">
        <f>C49+1</f>
        <v>41</v>
      </c>
      <c r="D50" s="3" t="s">
        <v>182</v>
      </c>
      <c r="E50" s="199">
        <v>4</v>
      </c>
      <c r="F50" s="199">
        <f>LEFT(E50, FIND("*", E50&amp;"*")-1)*1</f>
        <v>4</v>
      </c>
      <c r="G50" s="200" t="str">
        <f>IF(ISNUMBER(SEARCH("~*", E50)), "*", "")</f>
        <v/>
      </c>
      <c r="H50" s="198" t="str">
        <f>TEXT(I50,"0,0") &amp; J50</f>
        <v>4,0</v>
      </c>
      <c r="I50" s="6">
        <v>4</v>
      </c>
      <c r="J50" s="25" t="s">
        <v>1</v>
      </c>
      <c r="K50" s="2">
        <f>IF(R50&gt;0,1,0)</f>
        <v>1</v>
      </c>
      <c r="L50" s="2">
        <f>IF(J50="",I50,I50+0.1)</f>
        <v>4</v>
      </c>
      <c r="M50" s="197">
        <f>I50-AN50</f>
        <v>0</v>
      </c>
      <c r="N50" s="197">
        <f>IF(J50="",0,1)-IF(AO50="",0,1)</f>
        <v>0</v>
      </c>
      <c r="O50" s="18" t="str">
        <f>_xlfn.TEXTJOIN(,TRUE,
  IF(M50&lt;&gt;0,IF(M50&gt;0,"+","–"),""),
  IF(M50&lt;&gt;0,TEXT(TRUNC(ABS(M50)/0.5)*0.5,"0,0"),""),
  IF(N50&lt;&gt;0,IF(N50&gt;0," +"," –"),""),
  IF(N50&lt;&gt;0,"*","")
)</f>
        <v/>
      </c>
      <c r="P50" s="17">
        <f>IF(R50 &gt; 0, P49+1, "n/a")</f>
        <v>41</v>
      </c>
      <c r="Q50" s="10">
        <f>IF(AU50=0," ",IF(AU50-P50=0," ",AU50-P50))</f>
        <v>14</v>
      </c>
      <c r="R50" s="26">
        <f>Z50+AB50+AF50+AJ50+AL50+AH50+AD50</f>
        <v>32</v>
      </c>
      <c r="S50" s="12">
        <f>R50-AW50</f>
        <v>21</v>
      </c>
      <c r="T50" s="13" t="str">
        <f>IF(SUMIF(Y50:AL50,"&lt;0")&lt;&gt;0,SUMIF(Y50:AL50,"&lt;0")*(-1)," ")</f>
        <v xml:space="preserve"> </v>
      </c>
      <c r="U50" s="14">
        <f>Z50+AB50+AF50+AH50+AJ50+AL50+AD50</f>
        <v>32</v>
      </c>
      <c r="V50" s="48">
        <f>U50-AW50</f>
        <v>21</v>
      </c>
      <c r="W50" s="49">
        <f>ROUNDUP(COUNTIF(Y50:AL50,"&gt; 0")/2,0)</f>
        <v>2</v>
      </c>
      <c r="X50" s="16">
        <f>IF(W50=0,"-",IF(W50-AW50&gt;8,R50/(8+AW50),R50/W50))</f>
        <v>16</v>
      </c>
      <c r="Y50" s="49">
        <v>8</v>
      </c>
      <c r="Z50" s="13">
        <v>21</v>
      </c>
      <c r="AA50" s="49" t="s">
        <v>1</v>
      </c>
      <c r="AB50" s="13">
        <v>0</v>
      </c>
      <c r="AC50" s="49" t="s">
        <v>1</v>
      </c>
      <c r="AD50" s="13">
        <v>0</v>
      </c>
      <c r="AE50" s="49" t="s">
        <v>1</v>
      </c>
      <c r="AF50" s="13">
        <v>0</v>
      </c>
      <c r="AG50" s="49" t="s">
        <v>1</v>
      </c>
      <c r="AH50" s="13">
        <v>0</v>
      </c>
      <c r="AI50" s="49">
        <v>18</v>
      </c>
      <c r="AJ50" s="13">
        <v>11</v>
      </c>
      <c r="AK50" s="49" t="s">
        <v>1</v>
      </c>
      <c r="AL50" s="13">
        <v>0</v>
      </c>
      <c r="AM50" s="184" t="s">
        <v>317</v>
      </c>
      <c r="AN50" s="177">
        <v>4</v>
      </c>
      <c r="AO50" s="178" t="s">
        <v>1</v>
      </c>
      <c r="AP50" s="185">
        <v>1</v>
      </c>
      <c r="AQ50" s="185">
        <v>4</v>
      </c>
      <c r="AR50" s="185">
        <v>0</v>
      </c>
      <c r="AS50" s="185">
        <v>0</v>
      </c>
      <c r="AT50" s="186" t="s">
        <v>1</v>
      </c>
      <c r="AU50" s="89">
        <v>55</v>
      </c>
      <c r="AV50" s="90">
        <v>6</v>
      </c>
      <c r="AW50" s="91">
        <v>11</v>
      </c>
    </row>
    <row r="51" spans="3:49" x14ac:dyDescent="0.25">
      <c r="C51" s="84">
        <f>C50+1</f>
        <v>42</v>
      </c>
      <c r="D51" s="3" t="s">
        <v>133</v>
      </c>
      <c r="E51" s="199">
        <v>3.5</v>
      </c>
      <c r="F51" s="199">
        <f>LEFT(E51, FIND("*", E51&amp;"*")-1)*1</f>
        <v>3.5</v>
      </c>
      <c r="G51" s="200" t="str">
        <f>IF(ISNUMBER(SEARCH("~*", E51)), "*", "")</f>
        <v/>
      </c>
      <c r="H51" s="198" t="str">
        <f>TEXT(I51,"0,0") &amp; J51</f>
        <v>3,5</v>
      </c>
      <c r="I51" s="6">
        <v>3.5</v>
      </c>
      <c r="J51" s="25" t="s">
        <v>1</v>
      </c>
      <c r="K51" s="2">
        <f>IF(R51&gt;0,1,0)</f>
        <v>1</v>
      </c>
      <c r="L51" s="2">
        <f>IF(J51="",I51,I51+0.1)</f>
        <v>3.5</v>
      </c>
      <c r="M51" s="197">
        <f>I51-AN51</f>
        <v>0</v>
      </c>
      <c r="N51" s="197">
        <f>IF(J51="",0,1)-IF(AO51="",0,1)</f>
        <v>0</v>
      </c>
      <c r="O51" s="18" t="str">
        <f>_xlfn.TEXTJOIN(,TRUE,
  IF(M51&lt;&gt;0,IF(M51&gt;0,"+","–"),""),
  IF(M51&lt;&gt;0,TEXT(TRUNC(ABS(M51)/0.5)*0.5,"0,0"),""),
  IF(N51&lt;&gt;0,IF(N51&gt;0," +"," –"),""),
  IF(N51&lt;&gt;0,"*","")
)</f>
        <v/>
      </c>
      <c r="P51" s="17">
        <f>IF(R51 &gt; 0, P50+1, "n/a")</f>
        <v>42</v>
      </c>
      <c r="Q51" s="10">
        <f>IF(AU51=0," ",IF(AU51-P51=0," ",AU51-P51))</f>
        <v>-5</v>
      </c>
      <c r="R51" s="26">
        <f>Z51+AB51+AF51+AJ51+AL51+AH51+AD51</f>
        <v>31</v>
      </c>
      <c r="S51" s="12">
        <f>R51-AW51</f>
        <v>0</v>
      </c>
      <c r="T51" s="13" t="str">
        <f>IF(SUMIF(Y51:AL51,"&lt;0")&lt;&gt;0,SUMIF(Y51:AL51,"&lt;0")*(-1)," ")</f>
        <v xml:space="preserve"> </v>
      </c>
      <c r="U51" s="14">
        <f>Z51+AB51+AF51+AH51+AJ51+AL51+AD51</f>
        <v>31</v>
      </c>
      <c r="V51" s="48">
        <f>U51-AW51</f>
        <v>0</v>
      </c>
      <c r="W51" s="49">
        <f>ROUNDUP(COUNTIF(Y51:AL51,"&gt; 0")/2,0)</f>
        <v>5</v>
      </c>
      <c r="X51" s="16">
        <f>IF(W51=0,"-",IF(W51-AW51&gt;8,R51/(8+AW51),R51/W51))</f>
        <v>6.2</v>
      </c>
      <c r="Y51" s="49" t="s">
        <v>1</v>
      </c>
      <c r="Z51" s="13">
        <v>0</v>
      </c>
      <c r="AA51" s="49">
        <v>16</v>
      </c>
      <c r="AB51" s="13">
        <v>9</v>
      </c>
      <c r="AC51" s="49">
        <v>32</v>
      </c>
      <c r="AD51" s="13">
        <v>5</v>
      </c>
      <c r="AE51" s="49" t="s">
        <v>1</v>
      </c>
      <c r="AF51" s="13">
        <v>0</v>
      </c>
      <c r="AG51" s="49">
        <v>24</v>
      </c>
      <c r="AH51" s="13">
        <v>6</v>
      </c>
      <c r="AI51" s="49">
        <v>24</v>
      </c>
      <c r="AJ51" s="13">
        <v>6</v>
      </c>
      <c r="AK51" s="49">
        <v>32</v>
      </c>
      <c r="AL51" s="13">
        <v>5</v>
      </c>
      <c r="AM51" s="184" t="s">
        <v>316</v>
      </c>
      <c r="AN51" s="177">
        <v>3.5</v>
      </c>
      <c r="AO51" s="178" t="s">
        <v>1</v>
      </c>
      <c r="AP51" s="185">
        <v>1</v>
      </c>
      <c r="AQ51" s="185">
        <v>3.5</v>
      </c>
      <c r="AR51" s="185">
        <v>0</v>
      </c>
      <c r="AS51" s="185">
        <v>0</v>
      </c>
      <c r="AT51" s="186" t="s">
        <v>1</v>
      </c>
      <c r="AU51" s="89">
        <v>37</v>
      </c>
      <c r="AV51" s="90">
        <v>5</v>
      </c>
      <c r="AW51" s="91">
        <v>31</v>
      </c>
    </row>
    <row r="52" spans="3:49" x14ac:dyDescent="0.25">
      <c r="C52" s="84">
        <f>C51+1</f>
        <v>43</v>
      </c>
      <c r="D52" s="3" t="s">
        <v>237</v>
      </c>
      <c r="E52" s="199" t="s">
        <v>65</v>
      </c>
      <c r="F52" s="199">
        <f>LEFT(E52, FIND("*", E52&amp;"*")-1)*1</f>
        <v>3</v>
      </c>
      <c r="G52" s="200" t="str">
        <f>IF(ISNUMBER(SEARCH("~*", E52)), "*", "")</f>
        <v>*</v>
      </c>
      <c r="H52" s="198" t="str">
        <f>TEXT(I52,"0,0") &amp; J52</f>
        <v>3,0*</v>
      </c>
      <c r="I52" s="6">
        <v>3</v>
      </c>
      <c r="J52" s="25" t="s">
        <v>2</v>
      </c>
      <c r="K52" s="2">
        <f>IF(R52&gt;0,1,0)</f>
        <v>1</v>
      </c>
      <c r="L52" s="2">
        <f>IF(J52="",I52,I52+0.1)</f>
        <v>3.1</v>
      </c>
      <c r="M52" s="197">
        <f>I52-AN52</f>
        <v>0</v>
      </c>
      <c r="N52" s="197">
        <f>IF(J52="",0,1)-IF(AO52="",0,1)</f>
        <v>0</v>
      </c>
      <c r="O52" s="18" t="str">
        <f>_xlfn.TEXTJOIN(,TRUE,
  IF(M52&lt;&gt;0,IF(M52&gt;0,"+","–"),""),
  IF(M52&lt;&gt;0,TEXT(TRUNC(ABS(M52)/0.5)*0.5,"0,0"),""),
  IF(N52&lt;&gt;0,IF(N52&gt;0," +"," –"),""),
  IF(N52&lt;&gt;0,"*","")
)</f>
        <v/>
      </c>
      <c r="P52" s="17">
        <f>IF(R52 &gt; 0, P51+1, "n/a")</f>
        <v>43</v>
      </c>
      <c r="Q52" s="10">
        <f>IF(AU52=0," ",IF(AU52-P52=0," ",AU52-P52))</f>
        <v>11</v>
      </c>
      <c r="R52" s="26">
        <f>Z52+AB52+AF52+AJ52+AL52+AH52+AD52</f>
        <v>29.615384615384613</v>
      </c>
      <c r="S52" s="12">
        <f>R52-AW52</f>
        <v>18</v>
      </c>
      <c r="T52" s="13" t="str">
        <f>IF(SUMIF(Y52:AL52,"&lt;0")&lt;&gt;0,SUMIF(Y52:AL52,"&lt;0")*(-1)," ")</f>
        <v xml:space="preserve"> </v>
      </c>
      <c r="U52" s="14">
        <f>Z52+AB52+AF52+AH52+AJ52+AL52+AD52</f>
        <v>29.615384615384613</v>
      </c>
      <c r="V52" s="48">
        <f>U52-AW52</f>
        <v>18</v>
      </c>
      <c r="W52" s="49">
        <f>ROUNDUP(COUNTIF(Y52:AL52,"&gt; 0")/2,0)</f>
        <v>3</v>
      </c>
      <c r="X52" s="16">
        <f>IF(W52=0,"-",IF(W52-AW52&gt;8,R52/(8+AW52),R52/W52))</f>
        <v>9.8717948717948705</v>
      </c>
      <c r="Y52" s="49">
        <v>8</v>
      </c>
      <c r="Z52" s="13">
        <v>18</v>
      </c>
      <c r="AA52" s="49">
        <v>16</v>
      </c>
      <c r="AB52" s="13">
        <v>7</v>
      </c>
      <c r="AC52" s="49" t="s">
        <v>1</v>
      </c>
      <c r="AD52" s="13">
        <v>0</v>
      </c>
      <c r="AE52" s="49">
        <v>32</v>
      </c>
      <c r="AF52" s="13">
        <v>4.615384615384615</v>
      </c>
      <c r="AG52" s="49" t="s">
        <v>1</v>
      </c>
      <c r="AH52" s="13">
        <v>0</v>
      </c>
      <c r="AI52" s="49" t="s">
        <v>1</v>
      </c>
      <c r="AJ52" s="13">
        <v>0</v>
      </c>
      <c r="AK52" s="49" t="s">
        <v>1</v>
      </c>
      <c r="AL52" s="13">
        <v>0</v>
      </c>
      <c r="AM52" s="184" t="s">
        <v>319</v>
      </c>
      <c r="AN52" s="177">
        <v>3</v>
      </c>
      <c r="AO52" s="178" t="s">
        <v>2</v>
      </c>
      <c r="AP52" s="185">
        <v>1</v>
      </c>
      <c r="AQ52" s="185">
        <v>3.1</v>
      </c>
      <c r="AR52" s="185">
        <v>0</v>
      </c>
      <c r="AS52" s="185">
        <v>0</v>
      </c>
      <c r="AT52" s="186" t="s">
        <v>1</v>
      </c>
      <c r="AU52" s="89">
        <v>54</v>
      </c>
      <c r="AV52" s="90">
        <v>6</v>
      </c>
      <c r="AW52" s="91">
        <v>11.615384615384615</v>
      </c>
    </row>
    <row r="53" spans="3:49" x14ac:dyDescent="0.25">
      <c r="C53" s="84">
        <f>C52+1</f>
        <v>44</v>
      </c>
      <c r="D53" s="3" t="s">
        <v>289</v>
      </c>
      <c r="E53" s="199">
        <v>3.5</v>
      </c>
      <c r="F53" s="199">
        <f>LEFT(E53, FIND("*", E53&amp;"*")-1)*1</f>
        <v>3.5</v>
      </c>
      <c r="G53" s="200" t="str">
        <f>IF(ISNUMBER(SEARCH("~*", E53)), "*", "")</f>
        <v/>
      </c>
      <c r="H53" s="198" t="str">
        <f>TEXT(I53,"0,0") &amp; J53</f>
        <v>3,5</v>
      </c>
      <c r="I53" s="6">
        <v>3.5</v>
      </c>
      <c r="J53" s="25" t="s">
        <v>1</v>
      </c>
      <c r="K53" s="2">
        <f>IF(R53&gt;0,1,0)</f>
        <v>1</v>
      </c>
      <c r="L53" s="2">
        <f>IF(J53="",I53,I53+0.1)</f>
        <v>3.5</v>
      </c>
      <c r="M53" s="197">
        <f>I53-AN53</f>
        <v>0</v>
      </c>
      <c r="N53" s="197">
        <f>IF(J53="",0,1)-IF(AO53="",0,1)</f>
        <v>0</v>
      </c>
      <c r="O53" s="18" t="str">
        <f>_xlfn.TEXTJOIN(,TRUE,
  IF(M53&lt;&gt;0,IF(M53&gt;0,"+","–"),""),
  IF(M53&lt;&gt;0,TEXT(TRUNC(ABS(M53)/0.5)*0.5,"0,0"),""),
  IF(N53&lt;&gt;0,IF(N53&gt;0," +"," –"),""),
  IF(N53&lt;&gt;0,"*","")
)</f>
        <v/>
      </c>
      <c r="P53" s="17">
        <f>IF(R53 &gt; 0, P52+1, "n/a")</f>
        <v>44</v>
      </c>
      <c r="Q53" s="10">
        <f>IF(AU53=0," ",IF(AU53-P53=0," ",AU53-P53))</f>
        <v>-6</v>
      </c>
      <c r="R53" s="26">
        <f>Z53+AB53+AF53+AJ53+AL53+AH53+AD53</f>
        <v>28.4375</v>
      </c>
      <c r="S53" s="12">
        <f>R53-AW53</f>
        <v>0</v>
      </c>
      <c r="T53" s="13" t="str">
        <f>IF(SUMIF(Y53:AL53,"&lt;0")&lt;&gt;0,SUMIF(Y53:AL53,"&lt;0")*(-1)," ")</f>
        <v xml:space="preserve"> </v>
      </c>
      <c r="U53" s="14">
        <f>Z53+AB53+AF53+AH53+AJ53+AL53+AD53</f>
        <v>28.4375</v>
      </c>
      <c r="V53" s="48">
        <f>U53-AW53</f>
        <v>0</v>
      </c>
      <c r="W53" s="49">
        <f>ROUNDUP(COUNTIF(Y53:AL53,"&gt; 0")/2,0)</f>
        <v>1</v>
      </c>
      <c r="X53" s="16">
        <f>IF(W53=0,"-",IF(W53-AW53&gt;8,R53/(8+AW53),R53/W53))</f>
        <v>28.4375</v>
      </c>
      <c r="Y53" s="49" t="s">
        <v>1</v>
      </c>
      <c r="Z53" s="13">
        <v>0</v>
      </c>
      <c r="AA53" s="49" t="s">
        <v>1</v>
      </c>
      <c r="AB53" s="13">
        <v>0</v>
      </c>
      <c r="AC53" s="49" t="s">
        <v>1</v>
      </c>
      <c r="AD53" s="13">
        <v>0</v>
      </c>
      <c r="AE53" s="49" t="s">
        <v>1</v>
      </c>
      <c r="AF53" s="13">
        <v>0</v>
      </c>
      <c r="AG53" s="49" t="s">
        <v>1</v>
      </c>
      <c r="AH53" s="13">
        <v>0</v>
      </c>
      <c r="AI53" s="49">
        <v>8</v>
      </c>
      <c r="AJ53" s="13">
        <v>28.4375</v>
      </c>
      <c r="AK53" s="49" t="s">
        <v>1</v>
      </c>
      <c r="AL53" s="13">
        <v>0</v>
      </c>
      <c r="AM53" s="184" t="s">
        <v>316</v>
      </c>
      <c r="AN53" s="177">
        <v>3.5</v>
      </c>
      <c r="AO53" s="178" t="s">
        <v>1</v>
      </c>
      <c r="AP53" s="185">
        <v>1</v>
      </c>
      <c r="AQ53" s="185">
        <v>3.5</v>
      </c>
      <c r="AR53" s="185">
        <v>0</v>
      </c>
      <c r="AS53" s="185">
        <v>0</v>
      </c>
      <c r="AT53" s="186" t="s">
        <v>1</v>
      </c>
      <c r="AU53" s="89">
        <v>38</v>
      </c>
      <c r="AV53" s="90">
        <v>5</v>
      </c>
      <c r="AW53" s="91">
        <v>28.4375</v>
      </c>
    </row>
    <row r="54" spans="3:49" x14ac:dyDescent="0.25">
      <c r="C54" s="84">
        <f>C53+1</f>
        <v>45</v>
      </c>
      <c r="D54" s="3" t="s">
        <v>91</v>
      </c>
      <c r="E54" s="199" t="s">
        <v>73</v>
      </c>
      <c r="F54" s="199">
        <f>LEFT(E54, FIND("*", E54&amp;"*")-1)*1</f>
        <v>4</v>
      </c>
      <c r="G54" s="200" t="str">
        <f>IF(ISNUMBER(SEARCH("~*", E54)), "*", "")</f>
        <v>*</v>
      </c>
      <c r="H54" s="198" t="str">
        <f>TEXT(I54,"0,0") &amp; J54</f>
        <v>4,0*</v>
      </c>
      <c r="I54" s="6">
        <v>4</v>
      </c>
      <c r="J54" s="25" t="s">
        <v>2</v>
      </c>
      <c r="K54" s="2">
        <f>IF(R54&gt;0,1,0)</f>
        <v>1</v>
      </c>
      <c r="L54" s="2">
        <f>IF(J54="",I54,I54+0.1)</f>
        <v>4.0999999999999996</v>
      </c>
      <c r="M54" s="197">
        <f>I54-AN54</f>
        <v>0</v>
      </c>
      <c r="N54" s="197">
        <f>IF(J54="",0,1)-IF(AO54="",0,1)</f>
        <v>0</v>
      </c>
      <c r="O54" s="18" t="str">
        <f>_xlfn.TEXTJOIN(,TRUE,
  IF(M54&lt;&gt;0,IF(M54&gt;0,"+","–"),""),
  IF(M54&lt;&gt;0,TEXT(TRUNC(ABS(M54)/0.5)*0.5,"0,0"),""),
  IF(N54&lt;&gt;0,IF(N54&gt;0," +"," –"),""),
  IF(N54&lt;&gt;0,"*","")
)</f>
        <v/>
      </c>
      <c r="P54" s="17">
        <f>IF(R54 &gt; 0, P53+1, "n/a")</f>
        <v>45</v>
      </c>
      <c r="Q54" s="10">
        <f>IF(AU54=0," ",IF(AU54-P54=0," ",AU54-P54))</f>
        <v>-2</v>
      </c>
      <c r="R54" s="26">
        <f>Z54+AB54+AF54+AJ54+AL54+AH54+AD54</f>
        <v>24</v>
      </c>
      <c r="S54" s="12">
        <f>R54-AW54</f>
        <v>7</v>
      </c>
      <c r="T54" s="13" t="str">
        <f>IF(SUMIF(Y54:AL54,"&lt;0")&lt;&gt;0,SUMIF(Y54:AL54,"&lt;0")*(-1)," ")</f>
        <v xml:space="preserve"> </v>
      </c>
      <c r="U54" s="14">
        <f>Z54+AB54+AF54+AH54+AJ54+AL54+AD54</f>
        <v>24</v>
      </c>
      <c r="V54" s="48">
        <f>U54-AW54</f>
        <v>7</v>
      </c>
      <c r="W54" s="49">
        <f>ROUNDUP(COUNTIF(Y54:AL54,"&gt; 0")/2,0)</f>
        <v>2</v>
      </c>
      <c r="X54" s="16">
        <f>IF(W54=0,"-",IF(W54-AW54&gt;8,R54/(8+AW54),R54/W54))</f>
        <v>12</v>
      </c>
      <c r="Y54" s="49">
        <v>20</v>
      </c>
      <c r="Z54" s="13">
        <v>7</v>
      </c>
      <c r="AA54" s="49">
        <v>8</v>
      </c>
      <c r="AB54" s="13">
        <v>17</v>
      </c>
      <c r="AC54" s="49" t="s">
        <v>1</v>
      </c>
      <c r="AD54" s="13">
        <v>0</v>
      </c>
      <c r="AE54" s="49" t="s">
        <v>1</v>
      </c>
      <c r="AF54" s="13">
        <v>0</v>
      </c>
      <c r="AG54" s="49" t="s">
        <v>1</v>
      </c>
      <c r="AH54" s="13">
        <v>0</v>
      </c>
      <c r="AI54" s="49" t="s">
        <v>1</v>
      </c>
      <c r="AJ54" s="13">
        <v>0</v>
      </c>
      <c r="AK54" s="49" t="s">
        <v>1</v>
      </c>
      <c r="AL54" s="13">
        <v>0</v>
      </c>
      <c r="AM54" s="184" t="s">
        <v>314</v>
      </c>
      <c r="AN54" s="177">
        <v>4</v>
      </c>
      <c r="AO54" s="178" t="s">
        <v>2</v>
      </c>
      <c r="AP54" s="185">
        <v>1</v>
      </c>
      <c r="AQ54" s="185">
        <v>4.0999999999999996</v>
      </c>
      <c r="AR54" s="185">
        <v>0</v>
      </c>
      <c r="AS54" s="185">
        <v>0</v>
      </c>
      <c r="AT54" s="186" t="s">
        <v>1</v>
      </c>
      <c r="AU54" s="89">
        <v>43</v>
      </c>
      <c r="AV54" s="90">
        <v>6</v>
      </c>
      <c r="AW54" s="91">
        <v>17</v>
      </c>
    </row>
    <row r="55" spans="3:49" x14ac:dyDescent="0.25">
      <c r="C55" s="84">
        <f>C54+1</f>
        <v>46</v>
      </c>
      <c r="D55" s="3" t="s">
        <v>89</v>
      </c>
      <c r="E55" s="199">
        <v>3.5</v>
      </c>
      <c r="F55" s="199">
        <f>LEFT(E55, FIND("*", E55&amp;"*")-1)*1</f>
        <v>3.5</v>
      </c>
      <c r="G55" s="200" t="str">
        <f>IF(ISNUMBER(SEARCH("~*", E55)), "*", "")</f>
        <v/>
      </c>
      <c r="H55" s="198" t="str">
        <f>TEXT(I55,"0,0") &amp; J55</f>
        <v>3,5</v>
      </c>
      <c r="I55" s="6">
        <v>3.5</v>
      </c>
      <c r="J55" s="25" t="s">
        <v>1</v>
      </c>
      <c r="K55" s="2">
        <f>IF(R55&gt;0,1,0)</f>
        <v>1</v>
      </c>
      <c r="L55" s="2">
        <f>IF(J55="",I55,I55+0.1)</f>
        <v>3.5</v>
      </c>
      <c r="M55" s="197">
        <f>I55-AN55</f>
        <v>0</v>
      </c>
      <c r="N55" s="197">
        <f>IF(J55="",0,1)-IF(AO55="",0,1)</f>
        <v>0</v>
      </c>
      <c r="O55" s="18" t="str">
        <f>_xlfn.TEXTJOIN(,TRUE,
  IF(M55&lt;&gt;0,IF(M55&gt;0,"+","–"),""),
  IF(M55&lt;&gt;0,TEXT(TRUNC(ABS(M55)/0.5)*0.5,"0,0"),""),
  IF(N55&lt;&gt;0,IF(N55&gt;0," +"," –"),""),
  IF(N55&lt;&gt;0,"*","")
)</f>
        <v/>
      </c>
      <c r="P55" s="17">
        <f>IF(R55 &gt; 0, P54+1, "n/a")</f>
        <v>46</v>
      </c>
      <c r="Q55" s="10">
        <f>IF(AU55=0," ",IF(AU55-P55=0," ",AU55-P55))</f>
        <v>26</v>
      </c>
      <c r="R55" s="26">
        <f>Z55+AB55+AF55+AJ55+AL55+AH55+AD55</f>
        <v>24</v>
      </c>
      <c r="S55" s="12">
        <f>R55-AW55</f>
        <v>18</v>
      </c>
      <c r="T55" s="13" t="str">
        <f>IF(SUMIF(Y55:AL55,"&lt;0")&lt;&gt;0,SUMIF(Y55:AL55,"&lt;0")*(-1)," ")</f>
        <v xml:space="preserve"> </v>
      </c>
      <c r="U55" s="14">
        <f>Z55+AB55+AF55+AH55+AJ55+AL55+AD55</f>
        <v>24</v>
      </c>
      <c r="V55" s="48">
        <f>U55-AW55</f>
        <v>18</v>
      </c>
      <c r="W55" s="49">
        <f>ROUNDUP(COUNTIF(Y55:AL55,"&gt; 0")/2,0)</f>
        <v>2</v>
      </c>
      <c r="X55" s="16">
        <f>IF(W55=0,"-",IF(W55-AW55&gt;8,R55/(8+AW55),R55/W55))</f>
        <v>12</v>
      </c>
      <c r="Y55" s="49">
        <v>8</v>
      </c>
      <c r="Z55" s="13">
        <v>18</v>
      </c>
      <c r="AA55" s="49" t="s">
        <v>1</v>
      </c>
      <c r="AB55" s="13">
        <v>0</v>
      </c>
      <c r="AC55" s="49" t="s">
        <v>1</v>
      </c>
      <c r="AD55" s="13">
        <v>0</v>
      </c>
      <c r="AE55" s="49" t="s">
        <v>1</v>
      </c>
      <c r="AF55" s="13">
        <v>0</v>
      </c>
      <c r="AG55" s="49" t="s">
        <v>1</v>
      </c>
      <c r="AH55" s="13">
        <v>0</v>
      </c>
      <c r="AI55" s="49">
        <v>24</v>
      </c>
      <c r="AJ55" s="13">
        <v>6</v>
      </c>
      <c r="AK55" s="49" t="s">
        <v>1</v>
      </c>
      <c r="AL55" s="13">
        <v>0</v>
      </c>
      <c r="AM55" s="184" t="s">
        <v>316</v>
      </c>
      <c r="AN55" s="177">
        <v>3.5</v>
      </c>
      <c r="AO55" s="178" t="s">
        <v>1</v>
      </c>
      <c r="AP55" s="185">
        <v>1</v>
      </c>
      <c r="AQ55" s="185">
        <v>3.5</v>
      </c>
      <c r="AR55" s="185">
        <v>0</v>
      </c>
      <c r="AS55" s="185">
        <v>0</v>
      </c>
      <c r="AT55" s="186" t="s">
        <v>1</v>
      </c>
      <c r="AU55" s="89">
        <v>72</v>
      </c>
      <c r="AV55" s="90" t="s">
        <v>291</v>
      </c>
      <c r="AW55" s="91">
        <v>6</v>
      </c>
    </row>
    <row r="56" spans="3:49" x14ac:dyDescent="0.25">
      <c r="C56" s="84">
        <f>C55+1</f>
        <v>47</v>
      </c>
      <c r="D56" s="3" t="s">
        <v>96</v>
      </c>
      <c r="E56" s="199">
        <v>4</v>
      </c>
      <c r="F56" s="199">
        <f>LEFT(E56, FIND("*", E56&amp;"*")-1)*1</f>
        <v>4</v>
      </c>
      <c r="G56" s="200" t="str">
        <f>IF(ISNUMBER(SEARCH("~*", E56)), "*", "")</f>
        <v/>
      </c>
      <c r="H56" s="198" t="str">
        <f>TEXT(I56,"0,0") &amp; J56</f>
        <v>4,0</v>
      </c>
      <c r="I56" s="6">
        <v>4</v>
      </c>
      <c r="J56" s="25" t="s">
        <v>1</v>
      </c>
      <c r="K56" s="2">
        <f>IF(R56&gt;0,1,0)</f>
        <v>1</v>
      </c>
      <c r="L56" s="2">
        <f>IF(J56="",I56,I56+0.1)</f>
        <v>4</v>
      </c>
      <c r="M56" s="197">
        <f>I56-AN56</f>
        <v>0</v>
      </c>
      <c r="N56" s="197">
        <f>IF(J56="",0,1)-IF(AO56="",0,1)</f>
        <v>0</v>
      </c>
      <c r="O56" s="18" t="str">
        <f>_xlfn.TEXTJOIN(,TRUE,
  IF(M56&lt;&gt;0,IF(M56&gt;0,"+","–"),""),
  IF(M56&lt;&gt;0,TEXT(TRUNC(ABS(M56)/0.5)*0.5,"0,0"),""),
  IF(N56&lt;&gt;0,IF(N56&gt;0," +"," –"),""),
  IF(N56&lt;&gt;0,"*","")
)</f>
        <v/>
      </c>
      <c r="P56" s="17">
        <f>IF(R56 &gt; 0, P55+1, "n/a")</f>
        <v>47</v>
      </c>
      <c r="Q56" s="10">
        <f>IF(AU56=0," ",IF(AU56-P56=0," ",AU56-P56))</f>
        <v>-6</v>
      </c>
      <c r="R56" s="26">
        <f>Z56+AB56+AF56+AJ56+AL56+AH56+AD56</f>
        <v>21</v>
      </c>
      <c r="S56" s="12">
        <f>R56-AW56</f>
        <v>0</v>
      </c>
      <c r="T56" s="13" t="str">
        <f>IF(SUMIF(Y56:AL56,"&lt;0")&lt;&gt;0,SUMIF(Y56:AL56,"&lt;0")*(-1)," ")</f>
        <v xml:space="preserve"> </v>
      </c>
      <c r="U56" s="14">
        <f>Z56+AB56+AF56+AH56+AJ56+AL56+AD56</f>
        <v>21</v>
      </c>
      <c r="V56" s="48">
        <f>U56-AW56</f>
        <v>0</v>
      </c>
      <c r="W56" s="49">
        <f>ROUNDUP(COUNTIF(Y56:AL56,"&gt; 0")/2,0)</f>
        <v>2</v>
      </c>
      <c r="X56" s="16">
        <f>IF(W56=0,"-",IF(W56-AW56&gt;8,R56/(8+AW56),R56/W56))</f>
        <v>10.5</v>
      </c>
      <c r="Y56" s="49" t="s">
        <v>1</v>
      </c>
      <c r="Z56" s="13">
        <v>0</v>
      </c>
      <c r="AA56" s="49" t="s">
        <v>1</v>
      </c>
      <c r="AB56" s="13">
        <v>0</v>
      </c>
      <c r="AC56" s="49" t="s">
        <v>1</v>
      </c>
      <c r="AD56" s="13">
        <v>0</v>
      </c>
      <c r="AE56" s="49" t="s">
        <v>1</v>
      </c>
      <c r="AF56" s="13">
        <v>0</v>
      </c>
      <c r="AG56" s="49">
        <v>32</v>
      </c>
      <c r="AH56" s="13">
        <v>5</v>
      </c>
      <c r="AI56" s="49" t="s">
        <v>1</v>
      </c>
      <c r="AJ56" s="13">
        <v>0</v>
      </c>
      <c r="AK56" s="49">
        <v>16</v>
      </c>
      <c r="AL56" s="13">
        <v>16</v>
      </c>
      <c r="AM56" s="184" t="s">
        <v>317</v>
      </c>
      <c r="AN56" s="177">
        <v>4</v>
      </c>
      <c r="AO56" s="178" t="s">
        <v>1</v>
      </c>
      <c r="AP56" s="185">
        <v>1</v>
      </c>
      <c r="AQ56" s="185">
        <v>4</v>
      </c>
      <c r="AR56" s="185">
        <v>0</v>
      </c>
      <c r="AS56" s="185">
        <v>0</v>
      </c>
      <c r="AT56" s="186" t="s">
        <v>1</v>
      </c>
      <c r="AU56" s="89">
        <v>41</v>
      </c>
      <c r="AV56" s="90">
        <v>6</v>
      </c>
      <c r="AW56" s="91">
        <v>21</v>
      </c>
    </row>
    <row r="57" spans="3:49" x14ac:dyDescent="0.25">
      <c r="C57" s="84">
        <f>C56+1</f>
        <v>48</v>
      </c>
      <c r="D57" s="3" t="s">
        <v>123</v>
      </c>
      <c r="E57" s="199" t="s">
        <v>60</v>
      </c>
      <c r="F57" s="199">
        <f>LEFT(E57, FIND("*", E57&amp;"*")-1)*1</f>
        <v>3.5</v>
      </c>
      <c r="G57" s="200" t="str">
        <f>IF(ISNUMBER(SEARCH("~*", E57)), "*", "")</f>
        <v>*</v>
      </c>
      <c r="H57" s="198" t="str">
        <f>TEXT(I57,"0,0") &amp; J57</f>
        <v>3,5*</v>
      </c>
      <c r="I57" s="6">
        <v>3.5</v>
      </c>
      <c r="J57" s="25" t="s">
        <v>2</v>
      </c>
      <c r="K57" s="2">
        <f>IF(R57&gt;0,1,0)</f>
        <v>1</v>
      </c>
      <c r="L57" s="2">
        <f>IF(J57="",I57,I57+0.1)</f>
        <v>3.6</v>
      </c>
      <c r="M57" s="197">
        <f>I57-AN57</f>
        <v>0</v>
      </c>
      <c r="N57" s="197">
        <f>IF(J57="",0,1)-IF(AO57="",0,1)</f>
        <v>0</v>
      </c>
      <c r="O57" s="18" t="str">
        <f>_xlfn.TEXTJOIN(,TRUE,
  IF(M57&lt;&gt;0,IF(M57&gt;0,"+","–"),""),
  IF(M57&lt;&gt;0,TEXT(TRUNC(ABS(M57)/0.5)*0.5,"0,0"),""),
  IF(N57&lt;&gt;0,IF(N57&gt;0," +"," –"),""),
  IF(N57&lt;&gt;0,"*","")
)</f>
        <v/>
      </c>
      <c r="P57" s="17">
        <f>IF(R57 &gt; 0, P56+1, "n/a")</f>
        <v>48</v>
      </c>
      <c r="Q57" s="10">
        <f>IF(AU57=0," ",IF(AU57-P57=0," ",AU57-P57))</f>
        <v>-1</v>
      </c>
      <c r="R57" s="26">
        <f>Z57+AB57+AF57+AJ57+AL57+AH57+AD57</f>
        <v>20.933333333333334</v>
      </c>
      <c r="S57" s="12">
        <f>R57-AW57</f>
        <v>6</v>
      </c>
      <c r="T57" s="13" t="str">
        <f>IF(SUMIF(Y57:AL57,"&lt;0")&lt;&gt;0,SUMIF(Y57:AL57,"&lt;0")*(-1)," ")</f>
        <v xml:space="preserve"> </v>
      </c>
      <c r="U57" s="14">
        <f>Z57+AB57+AF57+AH57+AJ57+AL57+AD57</f>
        <v>20.933333333333334</v>
      </c>
      <c r="V57" s="48">
        <f>U57-AW57</f>
        <v>6</v>
      </c>
      <c r="W57" s="49">
        <f>ROUNDUP(COUNTIF(Y57:AL57,"&gt; 0")/2,0)</f>
        <v>2</v>
      </c>
      <c r="X57" s="16">
        <f>IF(W57=0,"-",IF(W57-AW57&gt;8,R57/(8+AW57),R57/W57))</f>
        <v>10.466666666666667</v>
      </c>
      <c r="Y57" s="49">
        <v>19</v>
      </c>
      <c r="Z57" s="13">
        <v>6</v>
      </c>
      <c r="AA57" s="49" t="s">
        <v>1</v>
      </c>
      <c r="AB57" s="13">
        <v>0</v>
      </c>
      <c r="AC57" s="49" t="s">
        <v>1</v>
      </c>
      <c r="AD57" s="13">
        <v>0</v>
      </c>
      <c r="AE57" s="49">
        <v>16</v>
      </c>
      <c r="AF57" s="13">
        <v>14.933333333333334</v>
      </c>
      <c r="AG57" s="49" t="s">
        <v>1</v>
      </c>
      <c r="AH57" s="13">
        <v>0</v>
      </c>
      <c r="AI57" s="49" t="s">
        <v>1</v>
      </c>
      <c r="AJ57" s="13">
        <v>0</v>
      </c>
      <c r="AK57" s="49" t="s">
        <v>1</v>
      </c>
      <c r="AL57" s="13">
        <v>0</v>
      </c>
      <c r="AM57" s="184" t="s">
        <v>60</v>
      </c>
      <c r="AN57" s="177">
        <v>3.5</v>
      </c>
      <c r="AO57" s="178" t="s">
        <v>2</v>
      </c>
      <c r="AP57" s="185">
        <v>1</v>
      </c>
      <c r="AQ57" s="185">
        <v>3.6</v>
      </c>
      <c r="AR57" s="185">
        <v>0</v>
      </c>
      <c r="AS57" s="185">
        <v>0</v>
      </c>
      <c r="AT57" s="186" t="s">
        <v>1</v>
      </c>
      <c r="AU57" s="89">
        <v>47</v>
      </c>
      <c r="AV57" s="90">
        <v>6</v>
      </c>
      <c r="AW57" s="91">
        <v>14.933333333333334</v>
      </c>
    </row>
    <row r="58" spans="3:49" x14ac:dyDescent="0.25">
      <c r="C58" s="84">
        <f>C57+1</f>
        <v>49</v>
      </c>
      <c r="D58" s="3" t="s">
        <v>69</v>
      </c>
      <c r="E58" s="199">
        <v>4</v>
      </c>
      <c r="F58" s="199">
        <f>LEFT(E58, FIND("*", E58&amp;"*")-1)*1</f>
        <v>4</v>
      </c>
      <c r="G58" s="200" t="str">
        <f>IF(ISNUMBER(SEARCH("~*", E58)), "*", "")</f>
        <v/>
      </c>
      <c r="H58" s="198" t="str">
        <f>TEXT(I58,"0,0") &amp; J58</f>
        <v>4,0</v>
      </c>
      <c r="I58" s="6">
        <v>4</v>
      </c>
      <c r="J58" s="25" t="s">
        <v>1</v>
      </c>
      <c r="K58" s="2">
        <f>IF(R58&gt;0,1,0)</f>
        <v>1</v>
      </c>
      <c r="L58" s="2">
        <f>IF(J58="",I58,I58+0.1)</f>
        <v>4</v>
      </c>
      <c r="M58" s="197">
        <f>I58-AN58</f>
        <v>0</v>
      </c>
      <c r="N58" s="197">
        <f>IF(J58="",0,1)-IF(AO58="",0,1)</f>
        <v>0</v>
      </c>
      <c r="O58" s="18" t="str">
        <f>_xlfn.TEXTJOIN(,TRUE,
  IF(M58&lt;&gt;0,IF(M58&gt;0,"+","–"),""),
  IF(M58&lt;&gt;0,TEXT(TRUNC(ABS(M58)/0.5)*0.5,"0,0"),""),
  IF(N58&lt;&gt;0,IF(N58&gt;0," +"," –"),""),
  IF(N58&lt;&gt;0,"*","")
)</f>
        <v/>
      </c>
      <c r="P58" s="17">
        <f>IF(R58 &gt; 0, P57+1, "n/a")</f>
        <v>49</v>
      </c>
      <c r="Q58" s="10" t="str">
        <f>IF(AU58=0," ",IF(AU58-P58=0," ",AU58-P58))</f>
        <v xml:space="preserve"> </v>
      </c>
      <c r="R58" s="26">
        <f>Z58+AB58+AF58+AJ58+AL58+AH58+AD58</f>
        <v>20</v>
      </c>
      <c r="S58" s="12">
        <f>R58-AW58</f>
        <v>20</v>
      </c>
      <c r="T58" s="13" t="str">
        <f>IF(SUMIF(Y58:AL58,"&lt;0")&lt;&gt;0,SUMIF(Y58:AL58,"&lt;0")*(-1)," ")</f>
        <v xml:space="preserve"> </v>
      </c>
      <c r="U58" s="14">
        <f>Z58+AB58+AF58+AH58+AJ58+AL58+AD58</f>
        <v>20</v>
      </c>
      <c r="V58" s="48">
        <f>U58-AW58</f>
        <v>20</v>
      </c>
      <c r="W58" s="49">
        <f>ROUNDUP(COUNTIF(Y58:AL58,"&gt; 0")/2,0)</f>
        <v>1</v>
      </c>
      <c r="X58" s="16">
        <f>IF(W58=0,"-",IF(W58-AW58&gt;8,R58/(8+AW58),R58/W58))</f>
        <v>20</v>
      </c>
      <c r="Y58" s="49">
        <v>8</v>
      </c>
      <c r="Z58" s="13">
        <v>20</v>
      </c>
      <c r="AA58" s="49" t="s">
        <v>1</v>
      </c>
      <c r="AB58" s="13">
        <v>0</v>
      </c>
      <c r="AC58" s="49" t="s">
        <v>1</v>
      </c>
      <c r="AD58" s="13">
        <v>0</v>
      </c>
      <c r="AE58" s="49" t="s">
        <v>1</v>
      </c>
      <c r="AF58" s="13">
        <v>0</v>
      </c>
      <c r="AG58" s="49" t="s">
        <v>1</v>
      </c>
      <c r="AH58" s="13">
        <v>0</v>
      </c>
      <c r="AI58" s="49" t="s">
        <v>1</v>
      </c>
      <c r="AJ58" s="13">
        <v>0</v>
      </c>
      <c r="AK58" s="49" t="s">
        <v>1</v>
      </c>
      <c r="AL58" s="13">
        <v>0</v>
      </c>
      <c r="AM58" s="184" t="s">
        <v>317</v>
      </c>
      <c r="AN58" s="177">
        <v>4</v>
      </c>
      <c r="AO58" s="178" t="s">
        <v>1</v>
      </c>
      <c r="AP58" s="185">
        <v>0</v>
      </c>
      <c r="AQ58" s="185">
        <v>4</v>
      </c>
      <c r="AR58" s="185">
        <v>0</v>
      </c>
      <c r="AS58" s="185">
        <v>0</v>
      </c>
      <c r="AT58" s="186" t="s">
        <v>1</v>
      </c>
      <c r="AU58" s="89"/>
      <c r="AV58" s="90"/>
      <c r="AW58" s="91">
        <v>0</v>
      </c>
    </row>
    <row r="59" spans="3:49" x14ac:dyDescent="0.25">
      <c r="C59" s="84">
        <f>C58+1</f>
        <v>50</v>
      </c>
      <c r="D59" s="3" t="s">
        <v>183</v>
      </c>
      <c r="E59" s="199">
        <v>3.5</v>
      </c>
      <c r="F59" s="199">
        <f>LEFT(E59, FIND("*", E59&amp;"*")-1)*1</f>
        <v>3.5</v>
      </c>
      <c r="G59" s="200" t="str">
        <f>IF(ISNUMBER(SEARCH("~*", E59)), "*", "")</f>
        <v/>
      </c>
      <c r="H59" s="198" t="str">
        <f>TEXT(I59,"0,0") &amp; J59</f>
        <v>3,5</v>
      </c>
      <c r="I59" s="6">
        <v>3.5</v>
      </c>
      <c r="J59" s="25" t="s">
        <v>1</v>
      </c>
      <c r="K59" s="2">
        <f>IF(R59&gt;0,1,0)</f>
        <v>1</v>
      </c>
      <c r="L59" s="2">
        <f>IF(J59="",I59,I59+0.1)</f>
        <v>3.5</v>
      </c>
      <c r="M59" s="197">
        <f>I59-AN59</f>
        <v>0</v>
      </c>
      <c r="N59" s="197">
        <f>IF(J59="",0,1)-IF(AO59="",0,1)</f>
        <v>0</v>
      </c>
      <c r="O59" s="18" t="str">
        <f>_xlfn.TEXTJOIN(,TRUE,
  IF(M59&lt;&gt;0,IF(M59&gt;0,"+","–"),""),
  IF(M59&lt;&gt;0,TEXT(TRUNC(ABS(M59)/0.5)*0.5,"0,0"),""),
  IF(N59&lt;&gt;0,IF(N59&gt;0," +"," –"),""),
  IF(N59&lt;&gt;0,"*","")
)</f>
        <v/>
      </c>
      <c r="P59" s="17">
        <f>IF(R59 &gt; 0, P58+1, "n/a")</f>
        <v>50</v>
      </c>
      <c r="Q59" s="10" t="str">
        <f>IF(AU59=0," ",IF(AU59-P59=0," ",AU59-P59))</f>
        <v xml:space="preserve"> </v>
      </c>
      <c r="R59" s="26">
        <f>Z59+AB59+AF59+AJ59+AL59+AH59+AD59</f>
        <v>20</v>
      </c>
      <c r="S59" s="12">
        <f>R59-AW59</f>
        <v>20</v>
      </c>
      <c r="T59" s="13" t="str">
        <f>IF(SUMIF(Y59:AL59,"&lt;0")&lt;&gt;0,SUMIF(Y59:AL59,"&lt;0")*(-1)," ")</f>
        <v xml:space="preserve"> </v>
      </c>
      <c r="U59" s="14">
        <f>Z59+AB59+AF59+AH59+AJ59+AL59+AD59</f>
        <v>20</v>
      </c>
      <c r="V59" s="48">
        <f>U59-AW59</f>
        <v>20</v>
      </c>
      <c r="W59" s="49">
        <f>ROUNDUP(COUNTIF(Y59:AL59,"&gt; 0")/2,0)</f>
        <v>1</v>
      </c>
      <c r="X59" s="16">
        <f>IF(W59=0,"-",IF(W59-AW59&gt;8,R59/(8+AW59),R59/W59))</f>
        <v>20</v>
      </c>
      <c r="Y59" s="49">
        <v>8</v>
      </c>
      <c r="Z59" s="13">
        <v>20</v>
      </c>
      <c r="AA59" s="49" t="s">
        <v>1</v>
      </c>
      <c r="AB59" s="13">
        <v>0</v>
      </c>
      <c r="AC59" s="49" t="s">
        <v>1</v>
      </c>
      <c r="AD59" s="13">
        <v>0</v>
      </c>
      <c r="AE59" s="49" t="s">
        <v>1</v>
      </c>
      <c r="AF59" s="13">
        <v>0</v>
      </c>
      <c r="AG59" s="49" t="s">
        <v>1</v>
      </c>
      <c r="AH59" s="13">
        <v>0</v>
      </c>
      <c r="AI59" s="49" t="s">
        <v>1</v>
      </c>
      <c r="AJ59" s="13">
        <v>0</v>
      </c>
      <c r="AK59" s="49" t="s">
        <v>1</v>
      </c>
      <c r="AL59" s="13">
        <v>0</v>
      </c>
      <c r="AM59" s="184" t="s">
        <v>316</v>
      </c>
      <c r="AN59" s="177">
        <v>3.5</v>
      </c>
      <c r="AO59" s="178" t="s">
        <v>1</v>
      </c>
      <c r="AP59" s="185">
        <v>0</v>
      </c>
      <c r="AQ59" s="185">
        <v>3.5</v>
      </c>
      <c r="AR59" s="185">
        <v>0</v>
      </c>
      <c r="AS59" s="185">
        <v>0</v>
      </c>
      <c r="AT59" s="186" t="s">
        <v>1</v>
      </c>
      <c r="AU59" s="89"/>
      <c r="AV59" s="90" t="e">
        <v>#VALUE!</v>
      </c>
      <c r="AW59" s="91">
        <v>0</v>
      </c>
    </row>
    <row r="60" spans="3:49" x14ac:dyDescent="0.25">
      <c r="C60" s="84">
        <f>C59+1</f>
        <v>51</v>
      </c>
      <c r="D60" s="3" t="s">
        <v>114</v>
      </c>
      <c r="E60" s="199">
        <v>3</v>
      </c>
      <c r="F60" s="199">
        <f>LEFT(E60, FIND("*", E60&amp;"*")-1)*1</f>
        <v>3</v>
      </c>
      <c r="G60" s="200" t="str">
        <f>IF(ISNUMBER(SEARCH("~*", E60)), "*", "")</f>
        <v/>
      </c>
      <c r="H60" s="198" t="str">
        <f>TEXT(I60,"0,0") &amp; J60</f>
        <v>3,0</v>
      </c>
      <c r="I60" s="6">
        <v>3</v>
      </c>
      <c r="J60" s="25" t="s">
        <v>1</v>
      </c>
      <c r="K60" s="2">
        <f>IF(R60&gt;0,1,0)</f>
        <v>1</v>
      </c>
      <c r="L60" s="2">
        <f>IF(J60="",I60,I60+0.1)</f>
        <v>3</v>
      </c>
      <c r="M60" s="197">
        <f>I60-AN60</f>
        <v>0</v>
      </c>
      <c r="N60" s="197">
        <f>IF(J60="",0,1)-IF(AO60="",0,1)</f>
        <v>0</v>
      </c>
      <c r="O60" s="18" t="str">
        <f>_xlfn.TEXTJOIN(,TRUE,
  IF(M60&lt;&gt;0,IF(M60&gt;0,"+","–"),""),
  IF(M60&lt;&gt;0,TEXT(TRUNC(ABS(M60)/0.5)*0.5,"0,0"),""),
  IF(N60&lt;&gt;0,IF(N60&gt;0," +"," –"),""),
  IF(N60&lt;&gt;0,"*","")
)</f>
        <v/>
      </c>
      <c r="P60" s="17">
        <f>IF(R60 &gt; 0, P59+1, "n/a")</f>
        <v>51</v>
      </c>
      <c r="Q60" s="10">
        <f>IF(AU60=0," ",IF(AU60-P60=0," ",AU60-P60))</f>
        <v>-7</v>
      </c>
      <c r="R60" s="26">
        <f>Z60+AB60+AF60+AJ60+AL60+AH60+AD60</f>
        <v>17</v>
      </c>
      <c r="S60" s="12">
        <f>R60-AW60</f>
        <v>0</v>
      </c>
      <c r="T60" s="13" t="str">
        <f>IF(SUMIF(Y60:AL60,"&lt;0")&lt;&gt;0,SUMIF(Y60:AL60,"&lt;0")*(-1)," ")</f>
        <v xml:space="preserve"> </v>
      </c>
      <c r="U60" s="14">
        <f>Z60+AB60+AF60+AH60+AJ60+AL60+AD60</f>
        <v>17</v>
      </c>
      <c r="V60" s="48">
        <f>U60-AW60</f>
        <v>0</v>
      </c>
      <c r="W60" s="49">
        <f>ROUNDUP(COUNTIF(Y60:AL60,"&gt; 0")/2,0)</f>
        <v>2</v>
      </c>
      <c r="X60" s="16">
        <f>IF(W60=0,"-",IF(W60-AW60&gt;8,R60/(8+AW60),R60/W60))</f>
        <v>8.5</v>
      </c>
      <c r="Y60" s="49" t="s">
        <v>1</v>
      </c>
      <c r="Z60" s="13">
        <v>0</v>
      </c>
      <c r="AA60" s="49">
        <v>8</v>
      </c>
      <c r="AB60" s="13">
        <v>12</v>
      </c>
      <c r="AC60" s="49" t="s">
        <v>1</v>
      </c>
      <c r="AD60" s="13">
        <v>0</v>
      </c>
      <c r="AE60" s="49" t="s">
        <v>1</v>
      </c>
      <c r="AF60" s="13">
        <v>0</v>
      </c>
      <c r="AG60" s="49" t="s">
        <v>1</v>
      </c>
      <c r="AH60" s="13">
        <v>0</v>
      </c>
      <c r="AI60" s="49">
        <v>32</v>
      </c>
      <c r="AJ60" s="13">
        <v>5</v>
      </c>
      <c r="AK60" s="49" t="s">
        <v>1</v>
      </c>
      <c r="AL60" s="13">
        <v>0</v>
      </c>
      <c r="AM60" s="184" t="s">
        <v>318</v>
      </c>
      <c r="AN60" s="177">
        <v>3</v>
      </c>
      <c r="AO60" s="178" t="s">
        <v>1</v>
      </c>
      <c r="AP60" s="185">
        <v>1</v>
      </c>
      <c r="AQ60" s="185">
        <v>3</v>
      </c>
      <c r="AR60" s="185">
        <v>0</v>
      </c>
      <c r="AS60" s="185">
        <v>0</v>
      </c>
      <c r="AT60" s="186" t="s">
        <v>1</v>
      </c>
      <c r="AU60" s="89">
        <v>44</v>
      </c>
      <c r="AV60" s="90">
        <v>6</v>
      </c>
      <c r="AW60" s="91">
        <v>17</v>
      </c>
    </row>
    <row r="61" spans="3:49" x14ac:dyDescent="0.25">
      <c r="C61" s="84">
        <f>C60+1</f>
        <v>52</v>
      </c>
      <c r="D61" s="3" t="s">
        <v>162</v>
      </c>
      <c r="E61" s="199">
        <v>3</v>
      </c>
      <c r="F61" s="199">
        <f>LEFT(E61, FIND("*", E61&amp;"*")-1)*1</f>
        <v>3</v>
      </c>
      <c r="G61" s="200" t="str">
        <f>IF(ISNUMBER(SEARCH("~*", E61)), "*", "")</f>
        <v/>
      </c>
      <c r="H61" s="198" t="str">
        <f>TEXT(I61,"0,0") &amp; J61</f>
        <v>3,0</v>
      </c>
      <c r="I61" s="6">
        <v>3</v>
      </c>
      <c r="J61" s="25" t="s">
        <v>1</v>
      </c>
      <c r="K61" s="2">
        <f>IF(R61&gt;0,1,0)</f>
        <v>1</v>
      </c>
      <c r="L61" s="2">
        <f>IF(J61="",I61,I61+0.1)</f>
        <v>3</v>
      </c>
      <c r="M61" s="197">
        <f>I61-AN61</f>
        <v>0</v>
      </c>
      <c r="N61" s="197">
        <f>IF(J61="",0,1)-IF(AO61="",0,1)</f>
        <v>0</v>
      </c>
      <c r="O61" s="18" t="str">
        <f>_xlfn.TEXTJOIN(,TRUE,
  IF(M61&lt;&gt;0,IF(M61&gt;0,"+","–"),""),
  IF(M61&lt;&gt;0,TEXT(TRUNC(ABS(M61)/0.5)*0.5,"0,0"),""),
  IF(N61&lt;&gt;0,IF(N61&gt;0," +"," –"),""),
  IF(N61&lt;&gt;0,"*","")
)</f>
        <v/>
      </c>
      <c r="P61" s="17">
        <f>IF(R61 &gt; 0, P60+1, "n/a")</f>
        <v>52</v>
      </c>
      <c r="Q61" s="10">
        <f>IF(AU61=0," ",IF(AU61-P61=0," ",AU61-P61))</f>
        <v>1</v>
      </c>
      <c r="R61" s="26">
        <f>Z61+AB61+AF61+AJ61+AL61+AH61+AD61</f>
        <v>17</v>
      </c>
      <c r="S61" s="12">
        <f>R61-AW61</f>
        <v>5</v>
      </c>
      <c r="T61" s="13" t="str">
        <f>IF(SUMIF(Y61:AL61,"&lt;0")&lt;&gt;0,SUMIF(Y61:AL61,"&lt;0")*(-1)," ")</f>
        <v xml:space="preserve"> </v>
      </c>
      <c r="U61" s="14">
        <f>Z61+AB61+AF61+AH61+AJ61+AL61+AD61</f>
        <v>17</v>
      </c>
      <c r="V61" s="48">
        <f>U61-AW61</f>
        <v>5</v>
      </c>
      <c r="W61" s="49">
        <f>ROUNDUP(COUNTIF(Y61:AL61,"&gt; 0")/2,0)</f>
        <v>2</v>
      </c>
      <c r="X61" s="16">
        <f>IF(W61=0,"-",IF(W61-AW61&gt;8,R61/(8+AW61),R61/W61))</f>
        <v>8.5</v>
      </c>
      <c r="Y61" s="49">
        <v>20</v>
      </c>
      <c r="Z61" s="13">
        <v>5</v>
      </c>
      <c r="AA61" s="49">
        <v>8</v>
      </c>
      <c r="AB61" s="13">
        <v>12</v>
      </c>
      <c r="AC61" s="49" t="s">
        <v>1</v>
      </c>
      <c r="AD61" s="13">
        <v>0</v>
      </c>
      <c r="AE61" s="49" t="s">
        <v>1</v>
      </c>
      <c r="AF61" s="13">
        <v>0</v>
      </c>
      <c r="AG61" s="49" t="s">
        <v>1</v>
      </c>
      <c r="AH61" s="13">
        <v>0</v>
      </c>
      <c r="AI61" s="49" t="s">
        <v>1</v>
      </c>
      <c r="AJ61" s="13">
        <v>0</v>
      </c>
      <c r="AK61" s="49" t="s">
        <v>1</v>
      </c>
      <c r="AL61" s="13">
        <v>0</v>
      </c>
      <c r="AM61" s="184" t="s">
        <v>318</v>
      </c>
      <c r="AN61" s="177">
        <v>3</v>
      </c>
      <c r="AO61" s="178" t="s">
        <v>1</v>
      </c>
      <c r="AP61" s="185">
        <v>1</v>
      </c>
      <c r="AQ61" s="185">
        <v>3</v>
      </c>
      <c r="AR61" s="185">
        <v>0</v>
      </c>
      <c r="AS61" s="185">
        <v>0</v>
      </c>
      <c r="AT61" s="186" t="s">
        <v>1</v>
      </c>
      <c r="AU61" s="89">
        <v>53</v>
      </c>
      <c r="AV61" s="90">
        <v>6</v>
      </c>
      <c r="AW61" s="91">
        <v>12</v>
      </c>
    </row>
    <row r="62" spans="3:49" x14ac:dyDescent="0.25">
      <c r="C62" s="84">
        <f>C61+1</f>
        <v>53</v>
      </c>
      <c r="D62" s="3" t="s">
        <v>88</v>
      </c>
      <c r="E62" s="199" t="s">
        <v>73</v>
      </c>
      <c r="F62" s="199">
        <f>LEFT(E62, FIND("*", E62&amp;"*")-1)*1</f>
        <v>4</v>
      </c>
      <c r="G62" s="200" t="str">
        <f>IF(ISNUMBER(SEARCH("~*", E62)), "*", "")</f>
        <v>*</v>
      </c>
      <c r="H62" s="198" t="str">
        <f>TEXT(I62,"0,0") &amp; J62</f>
        <v>4,0*</v>
      </c>
      <c r="I62" s="6">
        <v>4</v>
      </c>
      <c r="J62" s="25" t="s">
        <v>2</v>
      </c>
      <c r="K62" s="2">
        <f>IF(R62&gt;0,1,0)</f>
        <v>1</v>
      </c>
      <c r="L62" s="2">
        <f>IF(J62="",I62,I62+0.1)</f>
        <v>4.0999999999999996</v>
      </c>
      <c r="M62" s="197">
        <f>I62-AN62</f>
        <v>0</v>
      </c>
      <c r="N62" s="197">
        <f>IF(J62="",0,1)-IF(AO62="",0,1)</f>
        <v>0</v>
      </c>
      <c r="O62" s="18" t="str">
        <f>_xlfn.TEXTJOIN(,TRUE,
  IF(M62&lt;&gt;0,IF(M62&gt;0,"+","–"),""),
  IF(M62&lt;&gt;0,TEXT(TRUNC(ABS(M62)/0.5)*0.5,"0,0"),""),
  IF(N62&lt;&gt;0,IF(N62&gt;0," +"," –"),""),
  IF(N62&lt;&gt;0,"*","")
)</f>
        <v/>
      </c>
      <c r="P62" s="17">
        <f>IF(R62 &gt; 0, P61+1, "n/a")</f>
        <v>53</v>
      </c>
      <c r="Q62" s="10">
        <f>IF(AU62=0," ",IF(AU62-P62=0," ",AU62-P62))</f>
        <v>-8</v>
      </c>
      <c r="R62" s="26">
        <f>Z62+AB62+AF62+AJ62+AL62+AH62+AD62</f>
        <v>16</v>
      </c>
      <c r="S62" s="12">
        <f>R62-AW62</f>
        <v>0</v>
      </c>
      <c r="T62" s="13" t="str">
        <f>IF(SUMIF(Y62:AL62,"&lt;0")&lt;&gt;0,SUMIF(Y62:AL62,"&lt;0")*(-1)," ")</f>
        <v xml:space="preserve"> </v>
      </c>
      <c r="U62" s="14">
        <f>Z62+AB62+AF62+AH62+AJ62+AL62+AD62</f>
        <v>16</v>
      </c>
      <c r="V62" s="48">
        <f>U62-AW62</f>
        <v>0</v>
      </c>
      <c r="W62" s="49">
        <f>ROUNDUP(COUNTIF(Y62:AL62,"&gt; 0")/2,0)</f>
        <v>1</v>
      </c>
      <c r="X62" s="16">
        <f>IF(W62=0,"-",IF(W62-AW62&gt;8,R62/(8+AW62),R62/W62))</f>
        <v>16</v>
      </c>
      <c r="Y62" s="49" t="s">
        <v>1</v>
      </c>
      <c r="Z62" s="13">
        <v>0</v>
      </c>
      <c r="AA62" s="49" t="s">
        <v>1</v>
      </c>
      <c r="AB62" s="13">
        <v>0</v>
      </c>
      <c r="AC62" s="49">
        <v>16</v>
      </c>
      <c r="AD62" s="13">
        <v>16</v>
      </c>
      <c r="AE62" s="49" t="s">
        <v>1</v>
      </c>
      <c r="AF62" s="13">
        <v>0</v>
      </c>
      <c r="AG62" s="49" t="s">
        <v>1</v>
      </c>
      <c r="AH62" s="13">
        <v>0</v>
      </c>
      <c r="AI62" s="49" t="s">
        <v>1</v>
      </c>
      <c r="AJ62" s="13">
        <v>0</v>
      </c>
      <c r="AK62" s="49" t="s">
        <v>1</v>
      </c>
      <c r="AL62" s="13">
        <v>0</v>
      </c>
      <c r="AM62" s="184" t="s">
        <v>314</v>
      </c>
      <c r="AN62" s="177">
        <v>4</v>
      </c>
      <c r="AO62" s="178" t="s">
        <v>2</v>
      </c>
      <c r="AP62" s="185">
        <v>1</v>
      </c>
      <c r="AQ62" s="185">
        <v>4.0999999999999996</v>
      </c>
      <c r="AR62" s="185">
        <v>0</v>
      </c>
      <c r="AS62" s="185">
        <v>0</v>
      </c>
      <c r="AT62" s="186" t="s">
        <v>1</v>
      </c>
      <c r="AU62" s="89">
        <v>45</v>
      </c>
      <c r="AV62" s="90">
        <v>6</v>
      </c>
      <c r="AW62" s="91">
        <v>16</v>
      </c>
    </row>
    <row r="63" spans="3:49" x14ac:dyDescent="0.25">
      <c r="C63" s="84">
        <f>C62+1</f>
        <v>54</v>
      </c>
      <c r="D63" s="3" t="s">
        <v>77</v>
      </c>
      <c r="E63" s="199" t="s">
        <v>65</v>
      </c>
      <c r="F63" s="199">
        <f>LEFT(E63, FIND("*", E63&amp;"*")-1)*1</f>
        <v>3</v>
      </c>
      <c r="G63" s="200" t="str">
        <f>IF(ISNUMBER(SEARCH("~*", E63)), "*", "")</f>
        <v>*</v>
      </c>
      <c r="H63" s="198" t="str">
        <f>TEXT(I63,"0,0") &amp; J63</f>
        <v>3,0*</v>
      </c>
      <c r="I63" s="6">
        <v>3</v>
      </c>
      <c r="J63" s="25" t="s">
        <v>2</v>
      </c>
      <c r="K63" s="2">
        <f>IF(R63&gt;0,1,0)</f>
        <v>1</v>
      </c>
      <c r="L63" s="2">
        <f>IF(J63="",I63,I63+0.1)</f>
        <v>3.1</v>
      </c>
      <c r="M63" s="197">
        <f>I63-AN63</f>
        <v>0</v>
      </c>
      <c r="N63" s="197">
        <f>IF(J63="",0,1)-IF(AO63="",0,1)</f>
        <v>0</v>
      </c>
      <c r="O63" s="18" t="str">
        <f>_xlfn.TEXTJOIN(,TRUE,
  IF(M63&lt;&gt;0,IF(M63&gt;0,"+","–"),""),
  IF(M63&lt;&gt;0,TEXT(TRUNC(ABS(M63)/0.5)*0.5,"0,0"),""),
  IF(N63&lt;&gt;0,IF(N63&gt;0," +"," –"),""),
  IF(N63&lt;&gt;0,"*","")
)</f>
        <v/>
      </c>
      <c r="P63" s="17">
        <f>IF(R63 &gt; 0, P62+1, "n/a")</f>
        <v>54</v>
      </c>
      <c r="Q63" s="10" t="str">
        <f>IF(AU63=0," ",IF(AU63-P63=0," ",AU63-P63))</f>
        <v xml:space="preserve"> </v>
      </c>
      <c r="R63" s="26">
        <f>Z63+AB63+AF63+AJ63+AL63+AH63+AD63</f>
        <v>16</v>
      </c>
      <c r="S63" s="12">
        <f>R63-AW63</f>
        <v>16</v>
      </c>
      <c r="T63" s="13" t="str">
        <f>IF(SUMIF(Y63:AL63,"&lt;0")&lt;&gt;0,SUMIF(Y63:AL63,"&lt;0")*(-1)," ")</f>
        <v xml:space="preserve"> </v>
      </c>
      <c r="U63" s="14">
        <f>Z63+AB63+AF63+AH63+AJ63+AL63+AD63</f>
        <v>16</v>
      </c>
      <c r="V63" s="48">
        <f>U63-AW63</f>
        <v>16</v>
      </c>
      <c r="W63" s="49">
        <f>ROUNDUP(COUNTIF(Y63:AL63,"&gt; 0")/2,0)</f>
        <v>1</v>
      </c>
      <c r="X63" s="16">
        <f>IF(W63=0,"-",IF(W63-AW63&gt;8,R63/(8+AW63),R63/W63))</f>
        <v>16</v>
      </c>
      <c r="Y63" s="49">
        <v>8</v>
      </c>
      <c r="Z63" s="13">
        <v>16</v>
      </c>
      <c r="AA63" s="49" t="s">
        <v>1</v>
      </c>
      <c r="AB63" s="13">
        <v>0</v>
      </c>
      <c r="AC63" s="49" t="s">
        <v>1</v>
      </c>
      <c r="AD63" s="13">
        <v>0</v>
      </c>
      <c r="AE63" s="49" t="s">
        <v>1</v>
      </c>
      <c r="AF63" s="13">
        <v>0</v>
      </c>
      <c r="AG63" s="49" t="s">
        <v>1</v>
      </c>
      <c r="AH63" s="13">
        <v>0</v>
      </c>
      <c r="AI63" s="49" t="s">
        <v>1</v>
      </c>
      <c r="AJ63" s="13">
        <v>0</v>
      </c>
      <c r="AK63" s="49" t="s">
        <v>1</v>
      </c>
      <c r="AL63" s="13">
        <v>0</v>
      </c>
      <c r="AM63" s="184" t="s">
        <v>319</v>
      </c>
      <c r="AN63" s="177">
        <v>3</v>
      </c>
      <c r="AO63" s="178" t="s">
        <v>2</v>
      </c>
      <c r="AP63" s="185">
        <v>0</v>
      </c>
      <c r="AQ63" s="185">
        <v>3.1</v>
      </c>
      <c r="AR63" s="185">
        <v>0</v>
      </c>
      <c r="AS63" s="185">
        <v>0</v>
      </c>
      <c r="AT63" s="186" t="s">
        <v>1</v>
      </c>
      <c r="AU63" s="89"/>
      <c r="AV63" s="90" t="e">
        <v>#VALUE!</v>
      </c>
      <c r="AW63" s="91">
        <v>0</v>
      </c>
    </row>
    <row r="64" spans="3:49" x14ac:dyDescent="0.25">
      <c r="C64" s="84">
        <f>C63+1</f>
        <v>55</v>
      </c>
      <c r="D64" s="3" t="s">
        <v>160</v>
      </c>
      <c r="E64" s="199">
        <v>3.5</v>
      </c>
      <c r="F64" s="199">
        <f>LEFT(E64, FIND("*", E64&amp;"*")-1)*1</f>
        <v>3.5</v>
      </c>
      <c r="G64" s="200" t="str">
        <f>IF(ISNUMBER(SEARCH("~*", E64)), "*", "")</f>
        <v/>
      </c>
      <c r="H64" s="198" t="str">
        <f>TEXT(I64,"0,0") &amp; J64</f>
        <v>3,5</v>
      </c>
      <c r="I64" s="6">
        <v>3.5</v>
      </c>
      <c r="J64" s="25" t="s">
        <v>1</v>
      </c>
      <c r="K64" s="2">
        <f>IF(R64&gt;0,1,0)</f>
        <v>1</v>
      </c>
      <c r="L64" s="2">
        <f>IF(J64="",I64,I64+0.1)</f>
        <v>3.5</v>
      </c>
      <c r="M64" s="197">
        <f>I64-AN64</f>
        <v>0</v>
      </c>
      <c r="N64" s="197">
        <f>IF(J64="",0,1)-IF(AO64="",0,1)</f>
        <v>0</v>
      </c>
      <c r="O64" s="18" t="str">
        <f>_xlfn.TEXTJOIN(,TRUE,
  IF(M64&lt;&gt;0,IF(M64&gt;0,"+","–"),""),
  IF(M64&lt;&gt;0,TEXT(TRUNC(ABS(M64)/0.5)*0.5,"0,0"),""),
  IF(N64&lt;&gt;0,IF(N64&gt;0," +"," –"),""),
  IF(N64&lt;&gt;0,"*","")
)</f>
        <v/>
      </c>
      <c r="P64" s="17">
        <f>IF(R64 &gt; 0, P63+1, "n/a")</f>
        <v>55</v>
      </c>
      <c r="Q64" s="10">
        <f>IF(AU64=0," ",IF(AU64-P64=0," ",AU64-P64))</f>
        <v>-9</v>
      </c>
      <c r="R64" s="26">
        <f>Z64+AB64+AF64+AJ64+AL64+AH64+AD64</f>
        <v>15</v>
      </c>
      <c r="S64" s="12">
        <f>R64-AW64</f>
        <v>0</v>
      </c>
      <c r="T64" s="13" t="str">
        <f>IF(SUMIF(Y64:AL64,"&lt;0")&lt;&gt;0,SUMIF(Y64:AL64,"&lt;0")*(-1)," ")</f>
        <v xml:space="preserve"> </v>
      </c>
      <c r="U64" s="14">
        <f>Z64+AB64+AF64+AH64+AJ64+AL64+AD64</f>
        <v>15</v>
      </c>
      <c r="V64" s="48">
        <f>U64-AW64</f>
        <v>0</v>
      </c>
      <c r="W64" s="49">
        <f>ROUNDUP(COUNTIF(Y64:AL64,"&gt; 0")/2,0)</f>
        <v>1</v>
      </c>
      <c r="X64" s="16">
        <f>IF(W64=0,"-",IF(W64-AW64&gt;8,R64/(8+AW64),R64/W64))</f>
        <v>15</v>
      </c>
      <c r="Y64" s="49" t="s">
        <v>1</v>
      </c>
      <c r="Z64" s="13">
        <v>0</v>
      </c>
      <c r="AA64" s="49" t="s">
        <v>1</v>
      </c>
      <c r="AB64" s="13">
        <v>0</v>
      </c>
      <c r="AC64" s="49" t="s">
        <v>1</v>
      </c>
      <c r="AD64" s="13">
        <v>0</v>
      </c>
      <c r="AE64" s="49" t="s">
        <v>1</v>
      </c>
      <c r="AF64" s="13">
        <v>0</v>
      </c>
      <c r="AG64" s="49">
        <v>16</v>
      </c>
      <c r="AH64" s="13">
        <v>15</v>
      </c>
      <c r="AI64" s="49" t="s">
        <v>1</v>
      </c>
      <c r="AJ64" s="13">
        <v>0</v>
      </c>
      <c r="AK64" s="49" t="s">
        <v>1</v>
      </c>
      <c r="AL64" s="13">
        <v>0</v>
      </c>
      <c r="AM64" s="184" t="s">
        <v>316</v>
      </c>
      <c r="AN64" s="177">
        <v>3.5</v>
      </c>
      <c r="AO64" s="178" t="s">
        <v>1</v>
      </c>
      <c r="AP64" s="185">
        <v>1</v>
      </c>
      <c r="AQ64" s="185">
        <v>3.5</v>
      </c>
      <c r="AR64" s="185">
        <v>0</v>
      </c>
      <c r="AS64" s="185">
        <v>0</v>
      </c>
      <c r="AT64" s="186" t="s">
        <v>1</v>
      </c>
      <c r="AU64" s="89">
        <v>46</v>
      </c>
      <c r="AV64" s="90">
        <v>6</v>
      </c>
      <c r="AW64" s="91">
        <v>15</v>
      </c>
    </row>
    <row r="65" spans="3:49" x14ac:dyDescent="0.25">
      <c r="C65" s="84">
        <f>C64+1</f>
        <v>56</v>
      </c>
      <c r="D65" s="3" t="s">
        <v>78</v>
      </c>
      <c r="E65" s="199">
        <v>3.5</v>
      </c>
      <c r="F65" s="199">
        <f>LEFT(E65, FIND("*", E65&amp;"*")-1)*1</f>
        <v>3.5</v>
      </c>
      <c r="G65" s="200" t="str">
        <f>IF(ISNUMBER(SEARCH("~*", E65)), "*", "")</f>
        <v/>
      </c>
      <c r="H65" s="198" t="str">
        <f>TEXT(I65,"0,0") &amp; J65</f>
        <v>3,5</v>
      </c>
      <c r="I65" s="6">
        <v>3.5</v>
      </c>
      <c r="J65" s="25" t="s">
        <v>1</v>
      </c>
      <c r="K65" s="2">
        <f>IF(R65&gt;0,1,0)</f>
        <v>1</v>
      </c>
      <c r="L65" s="2">
        <f>IF(J65="",I65,I65+0.1)</f>
        <v>3.5</v>
      </c>
      <c r="M65" s="197">
        <f>I65-AN65</f>
        <v>0</v>
      </c>
      <c r="N65" s="197">
        <f>IF(J65="",0,1)-IF(AO65="",0,1)</f>
        <v>0</v>
      </c>
      <c r="O65" s="18" t="str">
        <f>_xlfn.TEXTJOIN(,TRUE,
  IF(M65&lt;&gt;0,IF(M65&gt;0,"+","–"),""),
  IF(M65&lt;&gt;0,TEXT(TRUNC(ABS(M65)/0.5)*0.5,"0,0"),""),
  IF(N65&lt;&gt;0,IF(N65&gt;0," +"," –"),""),
  IF(N65&lt;&gt;0,"*","")
)</f>
        <v/>
      </c>
      <c r="P65" s="17">
        <f>IF(R65 &gt; 0, P64+1, "n/a")</f>
        <v>56</v>
      </c>
      <c r="Q65" s="10">
        <f>IF(AU65=0," ",IF(AU65-P65=0," ",AU65-P65))</f>
        <v>-8</v>
      </c>
      <c r="R65" s="26">
        <f>Z65+AB65+AF65+AJ65+AL65+AH65+AD65</f>
        <v>14</v>
      </c>
      <c r="S65" s="12">
        <f>R65-AW65</f>
        <v>0</v>
      </c>
      <c r="T65" s="13" t="str">
        <f>IF(SUMIF(Y65:AL65,"&lt;0")&lt;&gt;0,SUMIF(Y65:AL65,"&lt;0")*(-1)," ")</f>
        <v xml:space="preserve"> </v>
      </c>
      <c r="U65" s="14">
        <f>Z65+AB65+AF65+AH65+AJ65+AL65+AD65</f>
        <v>14</v>
      </c>
      <c r="V65" s="48">
        <f>U65-AW65</f>
        <v>0</v>
      </c>
      <c r="W65" s="49">
        <f>ROUNDUP(COUNTIF(Y65:AL65,"&gt; 0")/2,0)</f>
        <v>1</v>
      </c>
      <c r="X65" s="16">
        <f>IF(W65=0,"-",IF(W65-AW65&gt;8,R65/(8+AW65),R65/W65))</f>
        <v>14</v>
      </c>
      <c r="Y65" s="49" t="s">
        <v>1</v>
      </c>
      <c r="Z65" s="13">
        <v>0</v>
      </c>
      <c r="AA65" s="49" t="s">
        <v>1</v>
      </c>
      <c r="AB65" s="13">
        <v>0</v>
      </c>
      <c r="AC65" s="49" t="s">
        <v>1</v>
      </c>
      <c r="AD65" s="13">
        <v>0</v>
      </c>
      <c r="AE65" s="49">
        <v>16</v>
      </c>
      <c r="AF65" s="13">
        <v>14</v>
      </c>
      <c r="AG65" s="49" t="s">
        <v>1</v>
      </c>
      <c r="AH65" s="13">
        <v>0</v>
      </c>
      <c r="AI65" s="49" t="s">
        <v>1</v>
      </c>
      <c r="AJ65" s="13">
        <v>0</v>
      </c>
      <c r="AK65" s="49" t="s">
        <v>1</v>
      </c>
      <c r="AL65" s="13">
        <v>0</v>
      </c>
      <c r="AM65" s="184" t="s">
        <v>316</v>
      </c>
      <c r="AN65" s="177">
        <v>3.5</v>
      </c>
      <c r="AO65" s="178" t="s">
        <v>1</v>
      </c>
      <c r="AP65" s="185">
        <v>1</v>
      </c>
      <c r="AQ65" s="185">
        <v>3.5</v>
      </c>
      <c r="AR65" s="185">
        <v>0</v>
      </c>
      <c r="AS65" s="185">
        <v>0</v>
      </c>
      <c r="AT65" s="186" t="s">
        <v>1</v>
      </c>
      <c r="AU65" s="89">
        <v>48</v>
      </c>
      <c r="AV65" s="90">
        <v>6</v>
      </c>
      <c r="AW65" s="91">
        <v>14</v>
      </c>
    </row>
    <row r="66" spans="3:49" x14ac:dyDescent="0.25">
      <c r="C66" s="84">
        <f>C65+1</f>
        <v>57</v>
      </c>
      <c r="D66" s="3" t="s">
        <v>111</v>
      </c>
      <c r="E66" s="199" t="s">
        <v>65</v>
      </c>
      <c r="F66" s="199">
        <f>LEFT(E66, FIND("*", E66&amp;"*")-1)*1</f>
        <v>3</v>
      </c>
      <c r="G66" s="200" t="str">
        <f>IF(ISNUMBER(SEARCH("~*", E66)), "*", "")</f>
        <v>*</v>
      </c>
      <c r="H66" s="198" t="str">
        <f>TEXT(I66,"0,0") &amp; J66</f>
        <v>3,0*</v>
      </c>
      <c r="I66" s="6">
        <v>3</v>
      </c>
      <c r="J66" s="25" t="s">
        <v>2</v>
      </c>
      <c r="K66" s="2">
        <f>IF(R66&gt;0,1,0)</f>
        <v>1</v>
      </c>
      <c r="L66" s="2">
        <f>IF(J66="",I66,I66+0.1)</f>
        <v>3.1</v>
      </c>
      <c r="M66" s="197">
        <f>I66-AN66</f>
        <v>0</v>
      </c>
      <c r="N66" s="197">
        <f>IF(J66="",0,1)-IF(AO66="",0,1)</f>
        <v>0</v>
      </c>
      <c r="O66" s="18" t="str">
        <f>_xlfn.TEXTJOIN(,TRUE,
  IF(M66&lt;&gt;0,IF(M66&gt;0,"+","–"),""),
  IF(M66&lt;&gt;0,TEXT(TRUNC(ABS(M66)/0.5)*0.5,"0,0"),""),
  IF(N66&lt;&gt;0,IF(N66&gt;0," +"," –"),""),
  IF(N66&lt;&gt;0,"*","")
)</f>
        <v/>
      </c>
      <c r="P66" s="17">
        <f>IF(R66 &gt; 0, P65+1, "n/a")</f>
        <v>57</v>
      </c>
      <c r="Q66" s="10">
        <f>IF(AU66=0," ",IF(AU66-P66=0," ",AU66-P66))</f>
        <v>-8</v>
      </c>
      <c r="R66" s="26">
        <f>Z66+AB66+AF66+AJ66+AL66+AH66+AD66</f>
        <v>13.25</v>
      </c>
      <c r="S66" s="12">
        <f>R66-AW66</f>
        <v>0</v>
      </c>
      <c r="T66" s="13" t="str">
        <f>IF(SUMIF(Y66:AL66,"&lt;0")&lt;&gt;0,SUMIF(Y66:AL66,"&lt;0")*(-1)," ")</f>
        <v xml:space="preserve"> </v>
      </c>
      <c r="U66" s="14">
        <f>Z66+AB66+AF66+AH66+AJ66+AL66+AD66</f>
        <v>13.25</v>
      </c>
      <c r="V66" s="48">
        <f>U66-AW66</f>
        <v>0</v>
      </c>
      <c r="W66" s="49">
        <f>ROUNDUP(COUNTIF(Y66:AL66,"&gt; 0")/2,0)</f>
        <v>2</v>
      </c>
      <c r="X66" s="16">
        <f>IF(W66=0,"-",IF(W66-AW66&gt;8,R66/(8+AW66),R66/W66))</f>
        <v>6.625</v>
      </c>
      <c r="Y66" s="49" t="s">
        <v>1</v>
      </c>
      <c r="Z66" s="13">
        <v>0</v>
      </c>
      <c r="AA66" s="49">
        <v>16</v>
      </c>
      <c r="AB66" s="13">
        <v>8</v>
      </c>
      <c r="AC66" s="49" t="s">
        <v>1</v>
      </c>
      <c r="AD66" s="13">
        <v>0</v>
      </c>
      <c r="AE66" s="49" t="s">
        <v>1</v>
      </c>
      <c r="AF66" s="13">
        <v>0</v>
      </c>
      <c r="AG66" s="49" t="s">
        <v>1</v>
      </c>
      <c r="AH66" s="13">
        <v>0</v>
      </c>
      <c r="AI66" s="49">
        <v>24</v>
      </c>
      <c r="AJ66" s="13">
        <v>5.25</v>
      </c>
      <c r="AK66" s="49" t="s">
        <v>1</v>
      </c>
      <c r="AL66" s="13">
        <v>0</v>
      </c>
      <c r="AM66" s="184" t="s">
        <v>319</v>
      </c>
      <c r="AN66" s="177">
        <v>3</v>
      </c>
      <c r="AO66" s="178" t="s">
        <v>2</v>
      </c>
      <c r="AP66" s="185">
        <v>1</v>
      </c>
      <c r="AQ66" s="185">
        <v>3.1</v>
      </c>
      <c r="AR66" s="185">
        <v>0</v>
      </c>
      <c r="AS66" s="185">
        <v>0</v>
      </c>
      <c r="AT66" s="186" t="s">
        <v>1</v>
      </c>
      <c r="AU66" s="89">
        <v>49</v>
      </c>
      <c r="AV66" s="90">
        <v>6</v>
      </c>
      <c r="AW66" s="91">
        <v>13.25</v>
      </c>
    </row>
    <row r="67" spans="3:49" x14ac:dyDescent="0.25">
      <c r="C67" s="84">
        <f>C66+1</f>
        <v>58</v>
      </c>
      <c r="D67" s="3" t="s">
        <v>126</v>
      </c>
      <c r="E67" s="199" t="s">
        <v>73</v>
      </c>
      <c r="F67" s="199">
        <f>LEFT(E67, FIND("*", E67&amp;"*")-1)*1</f>
        <v>4</v>
      </c>
      <c r="G67" s="200" t="str">
        <f>IF(ISNUMBER(SEARCH("~*", E67)), "*", "")</f>
        <v>*</v>
      </c>
      <c r="H67" s="198" t="str">
        <f>TEXT(I67,"0,0") &amp; J67</f>
        <v>4,0*</v>
      </c>
      <c r="I67" s="6">
        <v>4</v>
      </c>
      <c r="J67" s="25" t="s">
        <v>2</v>
      </c>
      <c r="K67" s="2">
        <f>IF(R67&gt;0,1,0)</f>
        <v>1</v>
      </c>
      <c r="L67" s="2">
        <f>IF(J67="",I67,I67+0.1)</f>
        <v>4.0999999999999996</v>
      </c>
      <c r="M67" s="197">
        <f>I67-AN67</f>
        <v>0</v>
      </c>
      <c r="N67" s="197">
        <f>IF(J67="",0,1)-IF(AO67="",0,1)</f>
        <v>0</v>
      </c>
      <c r="O67" s="18" t="str">
        <f>_xlfn.TEXTJOIN(,TRUE,
  IF(M67&lt;&gt;0,IF(M67&gt;0,"+","–"),""),
  IF(M67&lt;&gt;0,TEXT(TRUNC(ABS(M67)/0.5)*0.5,"0,0"),""),
  IF(N67&lt;&gt;0,IF(N67&gt;0," +"," –"),""),
  IF(N67&lt;&gt;0,"*","")
)</f>
        <v/>
      </c>
      <c r="P67" s="17">
        <f>IF(R67 &gt; 0, P66+1, "n/a")</f>
        <v>58</v>
      </c>
      <c r="Q67" s="10">
        <f>IF(AU67=0," ",IF(AU67-P67=0," ",AU67-P67))</f>
        <v>-8</v>
      </c>
      <c r="R67" s="26">
        <f>Z67+AB67+AF67+AJ67+AL67+AH67+AD67</f>
        <v>12.75</v>
      </c>
      <c r="S67" s="12">
        <f>R67-AW67</f>
        <v>0</v>
      </c>
      <c r="T67" s="13" t="str">
        <f>IF(SUMIF(Y67:AL67,"&lt;0")&lt;&gt;0,SUMIF(Y67:AL67,"&lt;0")*(-1)," ")</f>
        <v xml:space="preserve"> </v>
      </c>
      <c r="U67" s="14">
        <f>Z67+AB67+AF67+AH67+AJ67+AL67+AD67</f>
        <v>12.75</v>
      </c>
      <c r="V67" s="48">
        <f>U67-AW67</f>
        <v>0</v>
      </c>
      <c r="W67" s="49">
        <f>ROUNDUP(COUNTIF(Y67:AL67,"&gt; 0")/2,0)</f>
        <v>2</v>
      </c>
      <c r="X67" s="16">
        <f>IF(W67=0,"-",IF(W67-AW67&gt;8,R67/(8+AW67),R67/W67))</f>
        <v>6.375</v>
      </c>
      <c r="Y67" s="49" t="s">
        <v>1</v>
      </c>
      <c r="Z67" s="13">
        <v>0</v>
      </c>
      <c r="AA67" s="49" t="s">
        <v>1</v>
      </c>
      <c r="AB67" s="13">
        <v>0</v>
      </c>
      <c r="AC67" s="49" t="s">
        <v>1</v>
      </c>
      <c r="AD67" s="13">
        <v>0</v>
      </c>
      <c r="AE67" s="49" t="s">
        <v>1</v>
      </c>
      <c r="AF67" s="13">
        <v>0</v>
      </c>
      <c r="AG67" s="49" t="s">
        <v>1</v>
      </c>
      <c r="AH67" s="13">
        <v>0</v>
      </c>
      <c r="AI67" s="49">
        <v>24</v>
      </c>
      <c r="AJ67" s="13">
        <v>6.75</v>
      </c>
      <c r="AK67" s="49">
        <v>32</v>
      </c>
      <c r="AL67" s="13">
        <v>6</v>
      </c>
      <c r="AM67" s="184" t="s">
        <v>314</v>
      </c>
      <c r="AN67" s="177">
        <v>4</v>
      </c>
      <c r="AO67" s="178" t="s">
        <v>2</v>
      </c>
      <c r="AP67" s="185">
        <v>1</v>
      </c>
      <c r="AQ67" s="185">
        <v>4.0999999999999996</v>
      </c>
      <c r="AR67" s="185">
        <v>0</v>
      </c>
      <c r="AS67" s="185">
        <v>0</v>
      </c>
      <c r="AT67" s="186" t="s">
        <v>1</v>
      </c>
      <c r="AU67" s="89">
        <v>50</v>
      </c>
      <c r="AV67" s="90">
        <v>6</v>
      </c>
      <c r="AW67" s="91">
        <v>12.75</v>
      </c>
    </row>
    <row r="68" spans="3:49" x14ac:dyDescent="0.25">
      <c r="C68" s="84">
        <f>C67+1</f>
        <v>59</v>
      </c>
      <c r="D68" s="3" t="s">
        <v>293</v>
      </c>
      <c r="E68" s="199">
        <v>3</v>
      </c>
      <c r="F68" s="199">
        <f>LEFT(E68, FIND("*", E68&amp;"*")-1)*1</f>
        <v>3</v>
      </c>
      <c r="G68" s="200" t="str">
        <f>IF(ISNUMBER(SEARCH("~*", E68)), "*", "")</f>
        <v/>
      </c>
      <c r="H68" s="198" t="str">
        <f>TEXT(I68,"0,0") &amp; J68</f>
        <v>3,0</v>
      </c>
      <c r="I68" s="6">
        <v>3</v>
      </c>
      <c r="J68" s="25" t="s">
        <v>1</v>
      </c>
      <c r="K68" s="2">
        <f>IF(R68&gt;0,1,0)</f>
        <v>1</v>
      </c>
      <c r="L68" s="2">
        <f>IF(J68="",I68,I68+0.1)</f>
        <v>3</v>
      </c>
      <c r="M68" s="197">
        <f>I68-AN68</f>
        <v>0</v>
      </c>
      <c r="N68" s="197">
        <f>IF(J68="",0,1)-IF(AO68="",0,1)</f>
        <v>0</v>
      </c>
      <c r="O68" s="18" t="str">
        <f>_xlfn.TEXTJOIN(,TRUE,
  IF(M68&lt;&gt;0,IF(M68&gt;0,"+","–"),""),
  IF(M68&lt;&gt;0,TEXT(TRUNC(ABS(M68)/0.5)*0.5,"0,0"),""),
  IF(N68&lt;&gt;0,IF(N68&gt;0," +"," –"),""),
  IF(N68&lt;&gt;0,"*","")
)</f>
        <v/>
      </c>
      <c r="P68" s="17">
        <f>IF(R68 &gt; 0, P67+1, "n/a")</f>
        <v>59</v>
      </c>
      <c r="Q68" s="10">
        <f>IF(AU68=0," ",IF(AU68-P68=0," ",AU68-P68))</f>
        <v>-8</v>
      </c>
      <c r="R68" s="26">
        <f>Z68+AB68+AF68+AJ68+AL68+AH68+AD68</f>
        <v>12.384615384615385</v>
      </c>
      <c r="S68" s="12">
        <f>R68-AW68</f>
        <v>0</v>
      </c>
      <c r="T68" s="13" t="str">
        <f>IF(SUMIF(Y68:AL68,"&lt;0")&lt;&gt;0,SUMIF(Y68:AL68,"&lt;0")*(-1)," ")</f>
        <v xml:space="preserve"> </v>
      </c>
      <c r="U68" s="14">
        <f>Z68+AB68+AF68+AH68+AJ68+AL68+AD68</f>
        <v>12.384615384615385</v>
      </c>
      <c r="V68" s="48">
        <f>U68-AW68</f>
        <v>0</v>
      </c>
      <c r="W68" s="49">
        <f>ROUNDUP(COUNTIF(Y68:AL68,"&gt; 0")/2,0)</f>
        <v>2</v>
      </c>
      <c r="X68" s="16">
        <f>IF(W68=0,"-",IF(W68-AW68&gt;8,R68/(8+AW68),R68/W68))</f>
        <v>6.1923076923076925</v>
      </c>
      <c r="Y68" s="49" t="s">
        <v>1</v>
      </c>
      <c r="Z68" s="13">
        <v>0</v>
      </c>
      <c r="AA68" s="49" t="s">
        <v>1</v>
      </c>
      <c r="AB68" s="13">
        <v>0</v>
      </c>
      <c r="AC68" s="49" t="s">
        <v>1</v>
      </c>
      <c r="AD68" s="13">
        <v>0</v>
      </c>
      <c r="AE68" s="49">
        <v>20</v>
      </c>
      <c r="AF68" s="13">
        <v>7.384615384615385</v>
      </c>
      <c r="AG68" s="49">
        <v>32</v>
      </c>
      <c r="AH68" s="13">
        <v>5</v>
      </c>
      <c r="AI68" s="49" t="s">
        <v>1</v>
      </c>
      <c r="AJ68" s="13">
        <v>0</v>
      </c>
      <c r="AK68" s="49" t="s">
        <v>1</v>
      </c>
      <c r="AL68" s="13">
        <v>0</v>
      </c>
      <c r="AM68" s="184" t="s">
        <v>318</v>
      </c>
      <c r="AN68" s="177">
        <v>3</v>
      </c>
      <c r="AO68" s="178" t="s">
        <v>1</v>
      </c>
      <c r="AP68" s="185">
        <v>1</v>
      </c>
      <c r="AQ68" s="185">
        <v>3</v>
      </c>
      <c r="AR68" s="185">
        <v>0</v>
      </c>
      <c r="AS68" s="185">
        <v>0</v>
      </c>
      <c r="AT68" s="186" t="s">
        <v>1</v>
      </c>
      <c r="AU68" s="89">
        <v>51</v>
      </c>
      <c r="AV68" s="90">
        <v>6</v>
      </c>
      <c r="AW68" s="91">
        <v>12.384615384615385</v>
      </c>
    </row>
    <row r="69" spans="3:49" x14ac:dyDescent="0.25">
      <c r="C69" s="84">
        <f>C68+1</f>
        <v>60</v>
      </c>
      <c r="D69" s="3" t="s">
        <v>97</v>
      </c>
      <c r="E69" s="199">
        <v>3</v>
      </c>
      <c r="F69" s="199">
        <f>LEFT(E69, FIND("*", E69&amp;"*")-1)*1</f>
        <v>3</v>
      </c>
      <c r="G69" s="200" t="str">
        <f>IF(ISNUMBER(SEARCH("~*", E69)), "*", "")</f>
        <v/>
      </c>
      <c r="H69" s="198" t="str">
        <f>TEXT(I69,"0,0") &amp; J69</f>
        <v>3,0</v>
      </c>
      <c r="I69" s="6">
        <v>3</v>
      </c>
      <c r="J69" s="25" t="s">
        <v>1</v>
      </c>
      <c r="K69" s="2">
        <f>IF(R69&gt;0,1,0)</f>
        <v>1</v>
      </c>
      <c r="L69" s="2">
        <f>IF(J69="",I69,I69+0.1)</f>
        <v>3</v>
      </c>
      <c r="M69" s="197">
        <f>I69-AN69</f>
        <v>0</v>
      </c>
      <c r="N69" s="197">
        <f>IF(J69="",0,1)-IF(AO69="",0,1)</f>
        <v>0</v>
      </c>
      <c r="O69" s="18" t="str">
        <f>_xlfn.TEXTJOIN(,TRUE,
  IF(M69&lt;&gt;0,IF(M69&gt;0,"+","–"),""),
  IF(M69&lt;&gt;0,TEXT(TRUNC(ABS(M69)/0.5)*0.5,"0,0"),""),
  IF(N69&lt;&gt;0,IF(N69&gt;0," +"," –"),""),
  IF(N69&lt;&gt;0,"*","")
)</f>
        <v/>
      </c>
      <c r="P69" s="17">
        <f>IF(R69 &gt; 0, P68+1, "n/a")</f>
        <v>60</v>
      </c>
      <c r="Q69" s="10">
        <f>IF(AU69=0," ",IF(AU69-P69=0," ",AU69-P69))</f>
        <v>-8</v>
      </c>
      <c r="R69" s="26">
        <f>Z69+AB69+AF69+AJ69+AL69+AH69+AD69</f>
        <v>12</v>
      </c>
      <c r="S69" s="12">
        <f>R69-AW69</f>
        <v>0</v>
      </c>
      <c r="T69" s="13" t="str">
        <f>IF(SUMIF(Y69:AL69,"&lt;0")&lt;&gt;0,SUMIF(Y69:AL69,"&lt;0")*(-1)," ")</f>
        <v xml:space="preserve"> </v>
      </c>
      <c r="U69" s="14">
        <f>Z69+AB69+AF69+AH69+AJ69+AL69+AD69</f>
        <v>12</v>
      </c>
      <c r="V69" s="48">
        <f>U69-AW69</f>
        <v>0</v>
      </c>
      <c r="W69" s="49">
        <f>ROUNDUP(COUNTIF(Y69:AL69,"&gt; 0")/2,0)</f>
        <v>1</v>
      </c>
      <c r="X69" s="16">
        <f>IF(W69=0,"-",IF(W69-AW69&gt;8,R69/(8+AW69),R69/W69))</f>
        <v>12</v>
      </c>
      <c r="Y69" s="49" t="s">
        <v>1</v>
      </c>
      <c r="Z69" s="13">
        <v>0</v>
      </c>
      <c r="AA69" s="49">
        <v>8</v>
      </c>
      <c r="AB69" s="13">
        <v>12</v>
      </c>
      <c r="AC69" s="49" t="s">
        <v>1</v>
      </c>
      <c r="AD69" s="13">
        <v>0</v>
      </c>
      <c r="AE69" s="49" t="s">
        <v>1</v>
      </c>
      <c r="AF69" s="13">
        <v>0</v>
      </c>
      <c r="AG69" s="49" t="s">
        <v>1</v>
      </c>
      <c r="AH69" s="13">
        <v>0</v>
      </c>
      <c r="AI69" s="49" t="s">
        <v>1</v>
      </c>
      <c r="AJ69" s="13">
        <v>0</v>
      </c>
      <c r="AK69" s="49" t="s">
        <v>1</v>
      </c>
      <c r="AL69" s="13">
        <v>0</v>
      </c>
      <c r="AM69" s="184" t="s">
        <v>318</v>
      </c>
      <c r="AN69" s="177">
        <v>3</v>
      </c>
      <c r="AO69" s="178" t="s">
        <v>1</v>
      </c>
      <c r="AP69" s="185">
        <v>1</v>
      </c>
      <c r="AQ69" s="185">
        <v>3</v>
      </c>
      <c r="AR69" s="185">
        <v>0</v>
      </c>
      <c r="AS69" s="185">
        <v>0</v>
      </c>
      <c r="AT69" s="186" t="s">
        <v>1</v>
      </c>
      <c r="AU69" s="89">
        <v>52</v>
      </c>
      <c r="AV69" s="90">
        <v>6</v>
      </c>
      <c r="AW69" s="91">
        <v>12</v>
      </c>
    </row>
    <row r="70" spans="3:49" x14ac:dyDescent="0.25">
      <c r="C70" s="84">
        <f>C69+1</f>
        <v>61</v>
      </c>
      <c r="D70" s="3" t="s">
        <v>270</v>
      </c>
      <c r="E70" s="199">
        <v>4</v>
      </c>
      <c r="F70" s="199">
        <f>LEFT(E70, FIND("*", E70&amp;"*")-1)*1</f>
        <v>4</v>
      </c>
      <c r="G70" s="200" t="str">
        <f>IF(ISNUMBER(SEARCH("~*", E70)), "*", "")</f>
        <v/>
      </c>
      <c r="H70" s="198" t="str">
        <f>TEXT(I70,"0,0") &amp; J70</f>
        <v>4,0</v>
      </c>
      <c r="I70" s="6">
        <v>4</v>
      </c>
      <c r="J70" s="25" t="s">
        <v>1</v>
      </c>
      <c r="K70" s="2">
        <f>IF(R70&gt;0,1,0)</f>
        <v>1</v>
      </c>
      <c r="L70" s="2">
        <f>IF(J70="",I70,I70+0.1)</f>
        <v>4</v>
      </c>
      <c r="M70" s="197">
        <f>I70-AN70</f>
        <v>0</v>
      </c>
      <c r="N70" s="197">
        <f>IF(J70="",0,1)-IF(AO70="",0,1)</f>
        <v>0</v>
      </c>
      <c r="O70" s="18" t="str">
        <f>_xlfn.TEXTJOIN(,TRUE,
  IF(M70&lt;&gt;0,IF(M70&gt;0,"+","–"),""),
  IF(M70&lt;&gt;0,TEXT(TRUNC(ABS(M70)/0.5)*0.5,"0,0"),""),
  IF(N70&lt;&gt;0,IF(N70&gt;0," +"," –"),""),
  IF(N70&lt;&gt;0,"*","")
)</f>
        <v/>
      </c>
      <c r="P70" s="17">
        <f>IF(R70 &gt; 0, P69+1, "n/a")</f>
        <v>61</v>
      </c>
      <c r="Q70" s="10">
        <f>IF(AU70=0," ",IF(AU70-P70=0," ",AU70-P70))</f>
        <v>-5</v>
      </c>
      <c r="R70" s="26">
        <f>Z70+AB70+AF70+AJ70+AL70+AH70+AD70</f>
        <v>11</v>
      </c>
      <c r="S70" s="12">
        <f>R70-AW70</f>
        <v>0</v>
      </c>
      <c r="T70" s="13" t="str">
        <f>IF(SUMIF(Y70:AL70,"&lt;0")&lt;&gt;0,SUMIF(Y70:AL70,"&lt;0")*(-1)," ")</f>
        <v xml:space="preserve"> </v>
      </c>
      <c r="U70" s="14">
        <f>Z70+AB70+AF70+AH70+AJ70+AL70+AD70</f>
        <v>11</v>
      </c>
      <c r="V70" s="48">
        <f>U70-AW70</f>
        <v>0</v>
      </c>
      <c r="W70" s="49">
        <f>ROUNDUP(COUNTIF(Y70:AL70,"&gt; 0")/2,0)</f>
        <v>1</v>
      </c>
      <c r="X70" s="16">
        <f>IF(W70=0,"-",IF(W70-AW70&gt;8,R70/(8+AW70),R70/W70))</f>
        <v>11</v>
      </c>
      <c r="Y70" s="49" t="s">
        <v>1</v>
      </c>
      <c r="Z70" s="13">
        <v>0</v>
      </c>
      <c r="AA70" s="49" t="s">
        <v>1</v>
      </c>
      <c r="AB70" s="13">
        <v>0</v>
      </c>
      <c r="AC70" s="49" t="s">
        <v>1</v>
      </c>
      <c r="AD70" s="13">
        <v>0</v>
      </c>
      <c r="AE70" s="49" t="s">
        <v>1</v>
      </c>
      <c r="AF70" s="13">
        <v>0</v>
      </c>
      <c r="AG70" s="49" t="s">
        <v>1</v>
      </c>
      <c r="AH70" s="13">
        <v>0</v>
      </c>
      <c r="AI70" s="49">
        <v>18</v>
      </c>
      <c r="AJ70" s="13">
        <v>11</v>
      </c>
      <c r="AK70" s="49" t="s">
        <v>1</v>
      </c>
      <c r="AL70" s="13">
        <v>0</v>
      </c>
      <c r="AM70" s="184" t="s">
        <v>317</v>
      </c>
      <c r="AN70" s="177">
        <v>4</v>
      </c>
      <c r="AO70" s="178" t="s">
        <v>1</v>
      </c>
      <c r="AP70" s="185">
        <v>1</v>
      </c>
      <c r="AQ70" s="185">
        <v>4</v>
      </c>
      <c r="AR70" s="185">
        <v>0</v>
      </c>
      <c r="AS70" s="185">
        <v>0</v>
      </c>
      <c r="AT70" s="186" t="s">
        <v>1</v>
      </c>
      <c r="AU70" s="89">
        <v>56</v>
      </c>
      <c r="AV70" s="90">
        <v>6</v>
      </c>
      <c r="AW70" s="91">
        <v>11</v>
      </c>
    </row>
    <row r="71" spans="3:49" x14ac:dyDescent="0.25">
      <c r="C71" s="84">
        <f>C70+1</f>
        <v>62</v>
      </c>
      <c r="D71" s="3" t="s">
        <v>336</v>
      </c>
      <c r="E71" s="199">
        <v>3.5</v>
      </c>
      <c r="F71" s="199">
        <f>LEFT(E71, FIND("*", E71&amp;"*")-1)*1</f>
        <v>3.5</v>
      </c>
      <c r="G71" s="200" t="str">
        <f>IF(ISNUMBER(SEARCH("~*", E71)), "*", "")</f>
        <v/>
      </c>
      <c r="H71" s="198" t="str">
        <f>TEXT(I71,"0,0") &amp; J71</f>
        <v>3,5</v>
      </c>
      <c r="I71" s="6">
        <v>3.5</v>
      </c>
      <c r="J71" s="25" t="s">
        <v>1</v>
      </c>
      <c r="K71" s="2">
        <f>IF(R71&gt;0,1,0)</f>
        <v>1</v>
      </c>
      <c r="L71" s="2">
        <f>IF(J71="",I71,I71+0.1)</f>
        <v>3.5</v>
      </c>
      <c r="M71" s="197">
        <f>I71-AN71</f>
        <v>0</v>
      </c>
      <c r="N71" s="197">
        <f>IF(J71="",0,1)-IF(AO71="",0,1)</f>
        <v>0</v>
      </c>
      <c r="O71" s="18" t="str">
        <f>_xlfn.TEXTJOIN(,TRUE,
  IF(M71&lt;&gt;0,IF(M71&gt;0,"+","–"),""),
  IF(M71&lt;&gt;0,TEXT(TRUNC(ABS(M71)/0.5)*0.5,"0,0"),""),
  IF(N71&lt;&gt;0,IF(N71&gt;0," +"," –"),""),
  IF(N71&lt;&gt;0,"*","")
)</f>
        <v/>
      </c>
      <c r="P71" s="17">
        <f>IF(R71 &gt; 0, P70+1, "n/a")</f>
        <v>62</v>
      </c>
      <c r="Q71" s="10">
        <f>IF(AU71=0," ",IF(AU71-P71=0," ",AU71-P71))</f>
        <v>-5</v>
      </c>
      <c r="R71" s="26">
        <f>Z71+AB71+AF71+AJ71+AL71+AH71+AD71</f>
        <v>11</v>
      </c>
      <c r="S71" s="12">
        <f>R71-AW71</f>
        <v>0</v>
      </c>
      <c r="T71" s="13" t="str">
        <f>IF(SUMIF(Y71:AL71,"&lt;0")&lt;&gt;0,SUMIF(Y71:AL71,"&lt;0")*(-1)," ")</f>
        <v xml:space="preserve"> </v>
      </c>
      <c r="U71" s="14">
        <f>Z71+AB71+AF71+AH71+AJ71+AL71+AD71</f>
        <v>11</v>
      </c>
      <c r="V71" s="48">
        <f>U71-AW71</f>
        <v>0</v>
      </c>
      <c r="W71" s="49">
        <f>ROUNDUP(COUNTIF(Y71:AL71,"&gt; 0")/2,0)</f>
        <v>1</v>
      </c>
      <c r="X71" s="16">
        <f>IF(W71=0,"-",IF(W71-AW71&gt;8,R71/(8+AW71),R71/W71))</f>
        <v>11</v>
      </c>
      <c r="Y71" s="49" t="s">
        <v>1</v>
      </c>
      <c r="Z71" s="13">
        <v>0</v>
      </c>
      <c r="AA71" s="49">
        <v>12</v>
      </c>
      <c r="AB71" s="13">
        <v>11</v>
      </c>
      <c r="AC71" s="49" t="s">
        <v>1</v>
      </c>
      <c r="AD71" s="13">
        <v>0</v>
      </c>
      <c r="AE71" s="49" t="s">
        <v>1</v>
      </c>
      <c r="AF71" s="13">
        <v>0</v>
      </c>
      <c r="AG71" s="49" t="s">
        <v>1</v>
      </c>
      <c r="AH71" s="13">
        <v>0</v>
      </c>
      <c r="AI71" s="49" t="s">
        <v>1</v>
      </c>
      <c r="AJ71" s="13">
        <v>0</v>
      </c>
      <c r="AK71" s="49" t="s">
        <v>1</v>
      </c>
      <c r="AL71" s="13">
        <v>0</v>
      </c>
      <c r="AM71" s="184" t="s">
        <v>316</v>
      </c>
      <c r="AN71" s="177">
        <v>3.5</v>
      </c>
      <c r="AO71" s="178" t="s">
        <v>1</v>
      </c>
      <c r="AP71" s="185">
        <v>1</v>
      </c>
      <c r="AQ71" s="185">
        <v>3.5</v>
      </c>
      <c r="AR71" s="185">
        <v>0</v>
      </c>
      <c r="AS71" s="185">
        <v>0</v>
      </c>
      <c r="AT71" s="186" t="s">
        <v>1</v>
      </c>
      <c r="AU71" s="89">
        <v>57</v>
      </c>
      <c r="AV71" s="90">
        <v>6</v>
      </c>
      <c r="AW71" s="91">
        <v>11</v>
      </c>
    </row>
    <row r="72" spans="3:49" x14ac:dyDescent="0.25">
      <c r="C72" s="84">
        <f>C71+1</f>
        <v>63</v>
      </c>
      <c r="D72" s="3" t="s">
        <v>335</v>
      </c>
      <c r="E72" s="199">
        <v>3</v>
      </c>
      <c r="F72" s="199">
        <f>LEFT(E72, FIND("*", E72&amp;"*")-1)*1</f>
        <v>3</v>
      </c>
      <c r="G72" s="200" t="str">
        <f>IF(ISNUMBER(SEARCH("~*", E72)), "*", "")</f>
        <v/>
      </c>
      <c r="H72" s="198" t="str">
        <f>TEXT(I72,"0,0") &amp; J72</f>
        <v>3,0</v>
      </c>
      <c r="I72" s="6">
        <v>3</v>
      </c>
      <c r="J72" s="25" t="s">
        <v>1</v>
      </c>
      <c r="K72" s="2">
        <f>IF(R72&gt;0,1,0)</f>
        <v>1</v>
      </c>
      <c r="L72" s="2">
        <f>IF(J72="",I72,I72+0.1)</f>
        <v>3</v>
      </c>
      <c r="M72" s="197">
        <f>I72-AN72</f>
        <v>0</v>
      </c>
      <c r="N72" s="197">
        <f>IF(J72="",0,1)-IF(AO72="",0,1)</f>
        <v>0</v>
      </c>
      <c r="O72" s="18" t="str">
        <f>_xlfn.TEXTJOIN(,TRUE,
  IF(M72&lt;&gt;0,IF(M72&gt;0,"+","–"),""),
  IF(M72&lt;&gt;0,TEXT(TRUNC(ABS(M72)/0.5)*0.5,"0,0"),""),
  IF(N72&lt;&gt;0,IF(N72&gt;0," +"," –"),""),
  IF(N72&lt;&gt;0,"*","")
)</f>
        <v/>
      </c>
      <c r="P72" s="17">
        <f>IF(R72 &gt; 0, P71+1, "n/a")</f>
        <v>63</v>
      </c>
      <c r="Q72" s="10">
        <f>IF(AU72=0," ",IF(AU72-P72=0," ",AU72-P72))</f>
        <v>-5</v>
      </c>
      <c r="R72" s="26">
        <f>Z72+AB72+AF72+AJ72+AL72+AH72+AD72</f>
        <v>11</v>
      </c>
      <c r="S72" s="12">
        <f>R72-AW72</f>
        <v>0</v>
      </c>
      <c r="T72" s="13" t="str">
        <f>IF(SUMIF(Y72:AL72,"&lt;0")&lt;&gt;0,SUMIF(Y72:AL72,"&lt;0")*(-1)," ")</f>
        <v xml:space="preserve"> </v>
      </c>
      <c r="U72" s="14">
        <f>Z72+AB72+AF72+AH72+AJ72+AL72+AD72</f>
        <v>11</v>
      </c>
      <c r="V72" s="48">
        <f>U72-AW72</f>
        <v>0</v>
      </c>
      <c r="W72" s="49">
        <f>ROUNDUP(COUNTIF(Y72:AL72,"&gt; 0")/2,0)</f>
        <v>1</v>
      </c>
      <c r="X72" s="16">
        <f>IF(W72=0,"-",IF(W72-AW72&gt;8,R72/(8+AW72),R72/W72))</f>
        <v>11</v>
      </c>
      <c r="Y72" s="49" t="s">
        <v>1</v>
      </c>
      <c r="Z72" s="13">
        <v>0</v>
      </c>
      <c r="AA72" s="49">
        <v>12</v>
      </c>
      <c r="AB72" s="13">
        <v>11</v>
      </c>
      <c r="AC72" s="49" t="s">
        <v>1</v>
      </c>
      <c r="AD72" s="13">
        <v>0</v>
      </c>
      <c r="AE72" s="49"/>
      <c r="AF72" s="13"/>
      <c r="AG72" s="49"/>
      <c r="AH72" s="13"/>
      <c r="AI72" s="49" t="s">
        <v>1</v>
      </c>
      <c r="AJ72" s="13">
        <v>0</v>
      </c>
      <c r="AK72" s="49" t="s">
        <v>1</v>
      </c>
      <c r="AL72" s="13">
        <v>0</v>
      </c>
      <c r="AM72" s="184" t="s">
        <v>318</v>
      </c>
      <c r="AN72" s="177">
        <v>3</v>
      </c>
      <c r="AO72" s="178" t="s">
        <v>1</v>
      </c>
      <c r="AP72" s="185">
        <v>1</v>
      </c>
      <c r="AQ72" s="185">
        <v>3</v>
      </c>
      <c r="AR72" s="185">
        <v>0</v>
      </c>
      <c r="AS72" s="185">
        <v>0</v>
      </c>
      <c r="AT72" s="186" t="s">
        <v>1</v>
      </c>
      <c r="AU72" s="89">
        <v>58</v>
      </c>
      <c r="AV72" s="90">
        <v>-22</v>
      </c>
      <c r="AW72" s="91">
        <v>11</v>
      </c>
    </row>
    <row r="73" spans="3:49" x14ac:dyDescent="0.25">
      <c r="C73" s="84">
        <f>C72+1</f>
        <v>64</v>
      </c>
      <c r="D73" s="3" t="s">
        <v>338</v>
      </c>
      <c r="E73" s="199">
        <v>3</v>
      </c>
      <c r="F73" s="199">
        <f>LEFT(E73, FIND("*", E73&amp;"*")-1)*1</f>
        <v>3</v>
      </c>
      <c r="G73" s="200" t="str">
        <f>IF(ISNUMBER(SEARCH("~*", E73)), "*", "")</f>
        <v/>
      </c>
      <c r="H73" s="198" t="str">
        <f>TEXT(I73,"0,0") &amp; J73</f>
        <v>3,0</v>
      </c>
      <c r="I73" s="6">
        <v>3</v>
      </c>
      <c r="J73" s="25" t="s">
        <v>1</v>
      </c>
      <c r="K73" s="2">
        <f>IF(R73&gt;0,1,0)</f>
        <v>1</v>
      </c>
      <c r="L73" s="2">
        <f>IF(J73="",I73,I73+0.1)</f>
        <v>3</v>
      </c>
      <c r="M73" s="197">
        <f>I73-AN73</f>
        <v>0</v>
      </c>
      <c r="N73" s="197">
        <f>IF(J73="",0,1)-IF(AO73="",0,1)</f>
        <v>0</v>
      </c>
      <c r="O73" s="18" t="str">
        <f>_xlfn.TEXTJOIN(,TRUE,
  IF(M73&lt;&gt;0,IF(M73&gt;0,"+","–"),""),
  IF(M73&lt;&gt;0,TEXT(TRUNC(ABS(M73)/0.5)*0.5,"0,0"),""),
  IF(N73&lt;&gt;0,IF(N73&gt;0," +"," –"),""),
  IF(N73&lt;&gt;0,"*","")
)</f>
        <v/>
      </c>
      <c r="P73" s="17">
        <f>IF(R73 &gt; 0, P72+1, "n/a")</f>
        <v>64</v>
      </c>
      <c r="Q73" s="10">
        <f>IF(AU73=0," ",IF(AU73-P73=0," ",AU73-P73))</f>
        <v>-5</v>
      </c>
      <c r="R73" s="26">
        <f>Z73+AB73+AF73+AJ73+AL73+AH73+AD73</f>
        <v>11</v>
      </c>
      <c r="S73" s="12">
        <f>R73-AW73</f>
        <v>0</v>
      </c>
      <c r="T73" s="13" t="str">
        <f>IF(SUMIF(Y73:AL73,"&lt;0")&lt;&gt;0,SUMIF(Y73:AL73,"&lt;0")*(-1)," ")</f>
        <v xml:space="preserve"> </v>
      </c>
      <c r="U73" s="14">
        <f>Z73+AB73+AF73+AH73+AJ73+AL73+AD73</f>
        <v>11</v>
      </c>
      <c r="V73" s="48">
        <f>U73-AW73</f>
        <v>0</v>
      </c>
      <c r="W73" s="49">
        <f>ROUNDUP(COUNTIF(Y73:AL73,"&gt; 0")/2,0)</f>
        <v>1</v>
      </c>
      <c r="X73" s="16">
        <f>IF(W73=0,"-",IF(W73-AW73&gt;8,R73/(8+AW73),R73/W73))</f>
        <v>11</v>
      </c>
      <c r="Y73" s="49" t="s">
        <v>1</v>
      </c>
      <c r="Z73" s="13">
        <v>0</v>
      </c>
      <c r="AA73" s="49">
        <v>12</v>
      </c>
      <c r="AB73" s="13">
        <v>11</v>
      </c>
      <c r="AC73" s="49" t="s">
        <v>1</v>
      </c>
      <c r="AD73" s="13">
        <v>0</v>
      </c>
      <c r="AE73" s="49"/>
      <c r="AF73" s="13"/>
      <c r="AG73" s="49"/>
      <c r="AH73" s="13"/>
      <c r="AI73" s="49" t="s">
        <v>1</v>
      </c>
      <c r="AJ73" s="13">
        <v>0</v>
      </c>
      <c r="AK73" s="49" t="s">
        <v>1</v>
      </c>
      <c r="AL73" s="13">
        <v>0</v>
      </c>
      <c r="AM73" s="184" t="s">
        <v>318</v>
      </c>
      <c r="AN73" s="177">
        <v>3</v>
      </c>
      <c r="AO73" s="178" t="s">
        <v>1</v>
      </c>
      <c r="AP73" s="185">
        <v>1</v>
      </c>
      <c r="AQ73" s="185">
        <v>3</v>
      </c>
      <c r="AR73" s="185">
        <v>0</v>
      </c>
      <c r="AS73" s="185">
        <v>0</v>
      </c>
      <c r="AT73" s="186" t="s">
        <v>1</v>
      </c>
      <c r="AU73" s="89">
        <v>59</v>
      </c>
      <c r="AV73" s="90">
        <v>-22</v>
      </c>
      <c r="AW73" s="91">
        <v>11</v>
      </c>
    </row>
    <row r="74" spans="3:49" x14ac:dyDescent="0.25">
      <c r="C74" s="84">
        <f>C73+1</f>
        <v>65</v>
      </c>
      <c r="D74" s="3" t="s">
        <v>337</v>
      </c>
      <c r="E74" s="199">
        <v>3</v>
      </c>
      <c r="F74" s="199">
        <f>LEFT(E74, FIND("*", E74&amp;"*")-1)*1</f>
        <v>3</v>
      </c>
      <c r="G74" s="200" t="str">
        <f>IF(ISNUMBER(SEARCH("~*", E74)), "*", "")</f>
        <v/>
      </c>
      <c r="H74" s="198" t="str">
        <f>TEXT(I74,"0,0") &amp; J74</f>
        <v>3,0</v>
      </c>
      <c r="I74" s="6">
        <v>3</v>
      </c>
      <c r="J74" s="25" t="s">
        <v>1</v>
      </c>
      <c r="K74" s="2">
        <f>IF(R74&gt;0,1,0)</f>
        <v>1</v>
      </c>
      <c r="L74" s="2">
        <f>IF(J74="",I74,I74+0.1)</f>
        <v>3</v>
      </c>
      <c r="M74" s="197">
        <f>I74-AN74</f>
        <v>0</v>
      </c>
      <c r="N74" s="197">
        <f>IF(J74="",0,1)-IF(AO74="",0,1)</f>
        <v>0</v>
      </c>
      <c r="O74" s="18" t="str">
        <f>_xlfn.TEXTJOIN(,TRUE,
  IF(M74&lt;&gt;0,IF(M74&gt;0,"+","–"),""),
  IF(M74&lt;&gt;0,TEXT(TRUNC(ABS(M74)/0.5)*0.5,"0,0"),""),
  IF(N74&lt;&gt;0,IF(N74&gt;0," +"," –"),""),
  IF(N74&lt;&gt;0,"*","")
)</f>
        <v/>
      </c>
      <c r="P74" s="17">
        <f>IF(R74 &gt; 0, P73+1, "n/a")</f>
        <v>65</v>
      </c>
      <c r="Q74" s="10">
        <f>IF(AU74=0," ",IF(AU74-P74=0," ",AU74-P74))</f>
        <v>-5</v>
      </c>
      <c r="R74" s="26">
        <f>Z74+AB74+AF74+AJ74+AL74+AH74+AD74</f>
        <v>11</v>
      </c>
      <c r="S74" s="12">
        <f>R74-AW74</f>
        <v>0</v>
      </c>
      <c r="T74" s="13" t="str">
        <f>IF(SUMIF(Y74:AL74,"&lt;0")&lt;&gt;0,SUMIF(Y74:AL74,"&lt;0")*(-1)," ")</f>
        <v xml:space="preserve"> </v>
      </c>
      <c r="U74" s="14">
        <f>Z74+AB74+AF74+AH74+AJ74+AL74+AD74</f>
        <v>11</v>
      </c>
      <c r="V74" s="48">
        <f>U74-AW74</f>
        <v>0</v>
      </c>
      <c r="W74" s="49">
        <f>ROUNDUP(COUNTIF(Y74:AL74,"&gt; 0")/2,0)</f>
        <v>1</v>
      </c>
      <c r="X74" s="16">
        <f>IF(W74=0,"-",IF(W74-AW74&gt;8,R74/(8+AW74),R74/W74))</f>
        <v>11</v>
      </c>
      <c r="Y74" s="49" t="s">
        <v>1</v>
      </c>
      <c r="Z74" s="13">
        <v>0</v>
      </c>
      <c r="AA74" s="49">
        <v>12</v>
      </c>
      <c r="AB74" s="13">
        <v>11</v>
      </c>
      <c r="AC74" s="49" t="s">
        <v>1</v>
      </c>
      <c r="AD74" s="13">
        <v>0</v>
      </c>
      <c r="AE74" s="49"/>
      <c r="AF74" s="13"/>
      <c r="AG74" s="49"/>
      <c r="AH74" s="13"/>
      <c r="AI74" s="49" t="s">
        <v>1</v>
      </c>
      <c r="AJ74" s="13">
        <v>0</v>
      </c>
      <c r="AK74" s="49" t="s">
        <v>1</v>
      </c>
      <c r="AL74" s="13">
        <v>0</v>
      </c>
      <c r="AM74" s="184" t="s">
        <v>318</v>
      </c>
      <c r="AN74" s="177">
        <v>3</v>
      </c>
      <c r="AO74" s="178" t="s">
        <v>1</v>
      </c>
      <c r="AP74" s="185">
        <v>1</v>
      </c>
      <c r="AQ74" s="185">
        <v>3</v>
      </c>
      <c r="AR74" s="185">
        <v>0</v>
      </c>
      <c r="AS74" s="185">
        <v>0</v>
      </c>
      <c r="AT74" s="186" t="s">
        <v>1</v>
      </c>
      <c r="AU74" s="89">
        <v>60</v>
      </c>
      <c r="AV74" s="90">
        <v>-22</v>
      </c>
      <c r="AW74" s="91">
        <v>11</v>
      </c>
    </row>
    <row r="75" spans="3:49" x14ac:dyDescent="0.25">
      <c r="C75" s="84">
        <f>C74+1</f>
        <v>66</v>
      </c>
      <c r="D75" s="3" t="s">
        <v>334</v>
      </c>
      <c r="E75" s="199">
        <v>3</v>
      </c>
      <c r="F75" s="199">
        <f>LEFT(E75, FIND("*", E75&amp;"*")-1)*1</f>
        <v>3</v>
      </c>
      <c r="G75" s="200" t="str">
        <f>IF(ISNUMBER(SEARCH("~*", E75)), "*", "")</f>
        <v/>
      </c>
      <c r="H75" s="198" t="str">
        <f>TEXT(I75,"0,0") &amp; J75</f>
        <v>3,0</v>
      </c>
      <c r="I75" s="6">
        <v>3</v>
      </c>
      <c r="J75" s="25" t="s">
        <v>1</v>
      </c>
      <c r="K75" s="2">
        <f>IF(R75&gt;0,1,0)</f>
        <v>1</v>
      </c>
      <c r="L75" s="2">
        <f>IF(J75="",I75,I75+0.1)</f>
        <v>3</v>
      </c>
      <c r="M75" s="197">
        <f>I75-AN75</f>
        <v>0</v>
      </c>
      <c r="N75" s="197">
        <f>IF(J75="",0,1)-IF(AO75="",0,1)</f>
        <v>0</v>
      </c>
      <c r="O75" s="18" t="str">
        <f>_xlfn.TEXTJOIN(,TRUE,
  IF(M75&lt;&gt;0,IF(M75&gt;0,"+","–"),""),
  IF(M75&lt;&gt;0,TEXT(TRUNC(ABS(M75)/0.5)*0.5,"0,0"),""),
  IF(N75&lt;&gt;0,IF(N75&gt;0," +"," –"),""),
  IF(N75&lt;&gt;0,"*","")
)</f>
        <v/>
      </c>
      <c r="P75" s="17">
        <f>IF(R75 &gt; 0, P74+1, "n/a")</f>
        <v>66</v>
      </c>
      <c r="Q75" s="10">
        <f>IF(AU75=0," ",IF(AU75-P75=0," ",AU75-P75))</f>
        <v>-5</v>
      </c>
      <c r="R75" s="26">
        <f>Z75+AB75+AF75+AJ75+AL75+AH75+AD75</f>
        <v>11</v>
      </c>
      <c r="S75" s="12">
        <f>R75-AW75</f>
        <v>0</v>
      </c>
      <c r="T75" s="13" t="str">
        <f>IF(SUMIF(Y75:AL75,"&lt;0")&lt;&gt;0,SUMIF(Y75:AL75,"&lt;0")*(-1)," ")</f>
        <v xml:space="preserve"> </v>
      </c>
      <c r="U75" s="14">
        <f>Z75+AB75+AF75+AH75+AJ75+AL75+AD75</f>
        <v>11</v>
      </c>
      <c r="V75" s="48">
        <f>U75-AW75</f>
        <v>0</v>
      </c>
      <c r="W75" s="49">
        <f>ROUNDUP(COUNTIF(Y75:AL75,"&gt; 0")/2,0)</f>
        <v>1</v>
      </c>
      <c r="X75" s="16">
        <f>IF(W75=0,"-",IF(W75-AW75&gt;8,R75/(8+AW75),R75/W75))</f>
        <v>11</v>
      </c>
      <c r="Y75" s="49" t="s">
        <v>1</v>
      </c>
      <c r="Z75" s="13">
        <v>0</v>
      </c>
      <c r="AA75" s="49">
        <v>12</v>
      </c>
      <c r="AB75" s="13">
        <v>11</v>
      </c>
      <c r="AC75" s="49" t="s">
        <v>1</v>
      </c>
      <c r="AD75" s="13">
        <v>0</v>
      </c>
      <c r="AE75" s="49"/>
      <c r="AF75" s="13"/>
      <c r="AG75" s="49"/>
      <c r="AH75" s="13"/>
      <c r="AI75" s="49" t="s">
        <v>1</v>
      </c>
      <c r="AJ75" s="13">
        <v>0</v>
      </c>
      <c r="AK75" s="49" t="s">
        <v>1</v>
      </c>
      <c r="AL75" s="13">
        <v>0</v>
      </c>
      <c r="AM75" s="184" t="s">
        <v>318</v>
      </c>
      <c r="AN75" s="177">
        <v>3</v>
      </c>
      <c r="AO75" s="178" t="s">
        <v>1</v>
      </c>
      <c r="AP75" s="185">
        <v>1</v>
      </c>
      <c r="AQ75" s="185">
        <v>3</v>
      </c>
      <c r="AR75" s="185">
        <v>0</v>
      </c>
      <c r="AS75" s="185">
        <v>0</v>
      </c>
      <c r="AT75" s="186" t="s">
        <v>1</v>
      </c>
      <c r="AU75" s="89">
        <v>61</v>
      </c>
      <c r="AV75" s="90">
        <v>-22</v>
      </c>
      <c r="AW75" s="91">
        <v>11</v>
      </c>
    </row>
    <row r="76" spans="3:49" x14ac:dyDescent="0.25">
      <c r="C76" s="84">
        <f>C75+1</f>
        <v>67</v>
      </c>
      <c r="D76" s="3" t="s">
        <v>339</v>
      </c>
      <c r="E76" s="199">
        <v>3</v>
      </c>
      <c r="F76" s="199">
        <f>LEFT(E76, FIND("*", E76&amp;"*")-1)*1</f>
        <v>3</v>
      </c>
      <c r="G76" s="200" t="str">
        <f>IF(ISNUMBER(SEARCH("~*", E76)), "*", "")</f>
        <v/>
      </c>
      <c r="H76" s="198" t="str">
        <f>TEXT(I76,"0,0") &amp; J76</f>
        <v>3,0</v>
      </c>
      <c r="I76" s="6">
        <v>3</v>
      </c>
      <c r="J76" s="25" t="s">
        <v>1</v>
      </c>
      <c r="K76" s="2">
        <f>IF(R76&gt;0,1,0)</f>
        <v>1</v>
      </c>
      <c r="L76" s="2">
        <f>IF(J76="",I76,I76+0.1)</f>
        <v>3</v>
      </c>
      <c r="M76" s="197">
        <f>I76-AN76</f>
        <v>0</v>
      </c>
      <c r="N76" s="197">
        <f>IF(J76="",0,1)-IF(AO76="",0,1)</f>
        <v>0</v>
      </c>
      <c r="O76" s="18" t="str">
        <f>_xlfn.TEXTJOIN(,TRUE,
  IF(M76&lt;&gt;0,IF(M76&gt;0,"+","–"),""),
  IF(M76&lt;&gt;0,TEXT(TRUNC(ABS(M76)/0.5)*0.5,"0,0"),""),
  IF(N76&lt;&gt;0,IF(N76&gt;0," +"," –"),""),
  IF(N76&lt;&gt;0,"*","")
)</f>
        <v/>
      </c>
      <c r="P76" s="17">
        <f>IF(R76 &gt; 0, P75+1, "n/a")</f>
        <v>67</v>
      </c>
      <c r="Q76" s="10">
        <f>IF(AU76=0," ",IF(AU76-P76=0," ",AU76-P76))</f>
        <v>-4</v>
      </c>
      <c r="R76" s="26">
        <f>Z76+AB76+AF76+AJ76+AL76+AH76+AD76</f>
        <v>11</v>
      </c>
      <c r="S76" s="12">
        <f>R76-AW76</f>
        <v>0</v>
      </c>
      <c r="T76" s="13" t="str">
        <f>IF(SUMIF(Y76:AL76,"&lt;0")&lt;&gt;0,SUMIF(Y76:AL76,"&lt;0")*(-1)," ")</f>
        <v xml:space="preserve"> </v>
      </c>
      <c r="U76" s="14">
        <f>Z76+AB76+AF76+AH76+AJ76+AL76+AD76</f>
        <v>11</v>
      </c>
      <c r="V76" s="48">
        <f>U76-AW76</f>
        <v>0</v>
      </c>
      <c r="W76" s="49">
        <f>ROUNDUP(COUNTIF(Y76:AL76,"&gt; 0")/2,0)</f>
        <v>1</v>
      </c>
      <c r="X76" s="16">
        <f>IF(W76=0,"-",IF(W76-AW76&gt;8,R76/(8+AW76),R76/W76))</f>
        <v>11</v>
      </c>
      <c r="Y76" s="49" t="s">
        <v>1</v>
      </c>
      <c r="Z76" s="13">
        <v>0</v>
      </c>
      <c r="AA76" s="49">
        <v>12</v>
      </c>
      <c r="AB76" s="13">
        <v>11</v>
      </c>
      <c r="AC76" s="49" t="s">
        <v>1</v>
      </c>
      <c r="AD76" s="13">
        <v>0</v>
      </c>
      <c r="AE76" s="49"/>
      <c r="AF76" s="13"/>
      <c r="AG76" s="49"/>
      <c r="AH76" s="13"/>
      <c r="AI76" s="49" t="s">
        <v>1</v>
      </c>
      <c r="AJ76" s="13">
        <v>0</v>
      </c>
      <c r="AK76" s="49" t="s">
        <v>1</v>
      </c>
      <c r="AL76" s="13">
        <v>0</v>
      </c>
      <c r="AM76" s="184" t="s">
        <v>318</v>
      </c>
      <c r="AN76" s="177">
        <v>3</v>
      </c>
      <c r="AO76" s="178" t="s">
        <v>1</v>
      </c>
      <c r="AP76" s="185">
        <v>1</v>
      </c>
      <c r="AQ76" s="185">
        <v>3</v>
      </c>
      <c r="AR76" s="185">
        <v>0</v>
      </c>
      <c r="AS76" s="185">
        <v>0</v>
      </c>
      <c r="AT76" s="186" t="s">
        <v>1</v>
      </c>
      <c r="AU76" s="89">
        <v>63</v>
      </c>
      <c r="AV76" s="90">
        <v>-23</v>
      </c>
      <c r="AW76" s="91">
        <v>11</v>
      </c>
    </row>
    <row r="77" spans="3:49" x14ac:dyDescent="0.25">
      <c r="C77" s="84">
        <f>C76+1</f>
        <v>68</v>
      </c>
      <c r="D77" s="3" t="s">
        <v>75</v>
      </c>
      <c r="E77" s="199">
        <v>3</v>
      </c>
      <c r="F77" s="199">
        <f>LEFT(E77, FIND("*", E77&amp;"*")-1)*1</f>
        <v>3</v>
      </c>
      <c r="G77" s="200" t="str">
        <f>IF(ISNUMBER(SEARCH("~*", E77)), "*", "")</f>
        <v/>
      </c>
      <c r="H77" s="198" t="str">
        <f>TEXT(I77,"0,0") &amp; J77</f>
        <v>3,0</v>
      </c>
      <c r="I77" s="6">
        <v>3</v>
      </c>
      <c r="J77" s="25" t="s">
        <v>1</v>
      </c>
      <c r="K77" s="2">
        <f>IF(R77&gt;0,1,0)</f>
        <v>1</v>
      </c>
      <c r="L77" s="2">
        <f>IF(J77="",I77,I77+0.1)</f>
        <v>3</v>
      </c>
      <c r="M77" s="197">
        <f>I77-AN77</f>
        <v>0</v>
      </c>
      <c r="N77" s="197">
        <f>IF(J77="",0,1)-IF(AO77="",0,1)</f>
        <v>0</v>
      </c>
      <c r="O77" s="18" t="str">
        <f>_xlfn.TEXTJOIN(,TRUE,
  IF(M77&lt;&gt;0,IF(M77&gt;0,"+","–"),""),
  IF(M77&lt;&gt;0,TEXT(TRUNC(ABS(M77)/0.5)*0.5,"0,0"),""),
  IF(N77&lt;&gt;0,IF(N77&gt;0," +"," –"),""),
  IF(N77&lt;&gt;0,"*","")
)</f>
        <v/>
      </c>
      <c r="P77" s="17">
        <f>IF(R77 &gt; 0, P76+1, "n/a")</f>
        <v>68</v>
      </c>
      <c r="Q77" s="10">
        <f>IF(AU77=0," ",IF(AU77-P77=0," ",AU77-P77))</f>
        <v>-4</v>
      </c>
      <c r="R77" s="26">
        <f>Z77+AB77+AF77+AJ77+AL77+AH77+AD77</f>
        <v>11</v>
      </c>
      <c r="S77" s="12">
        <f>R77-AW77</f>
        <v>0</v>
      </c>
      <c r="T77" s="13" t="str">
        <f>IF(SUMIF(Y77:AL77,"&lt;0")&lt;&gt;0,SUMIF(Y77:AL77,"&lt;0")*(-1)," ")</f>
        <v xml:space="preserve"> </v>
      </c>
      <c r="U77" s="14">
        <f>Z77+AB77+AF77+AH77+AJ77+AL77+AD77</f>
        <v>11</v>
      </c>
      <c r="V77" s="48">
        <f>U77-AW77</f>
        <v>0</v>
      </c>
      <c r="W77" s="49">
        <f>ROUNDUP(COUNTIF(Y77:AL77,"&gt; 0")/2,0)</f>
        <v>2</v>
      </c>
      <c r="X77" s="16">
        <f>IF(W77=0,"-",IF(W77-AW77&gt;8,R77/(8+AW77),R77/W77))</f>
        <v>5.5</v>
      </c>
      <c r="Y77" s="49" t="s">
        <v>1</v>
      </c>
      <c r="Z77" s="13">
        <v>0</v>
      </c>
      <c r="AA77" s="49" t="s">
        <v>1</v>
      </c>
      <c r="AB77" s="13">
        <v>0</v>
      </c>
      <c r="AC77" s="49">
        <v>24</v>
      </c>
      <c r="AD77" s="13">
        <v>6</v>
      </c>
      <c r="AE77" s="49" t="s">
        <v>1</v>
      </c>
      <c r="AF77" s="13">
        <v>0</v>
      </c>
      <c r="AG77" s="49" t="s">
        <v>1</v>
      </c>
      <c r="AH77" s="13">
        <v>0</v>
      </c>
      <c r="AI77" s="49">
        <v>32</v>
      </c>
      <c r="AJ77" s="13">
        <v>5</v>
      </c>
      <c r="AK77" s="49" t="s">
        <v>1</v>
      </c>
      <c r="AL77" s="13">
        <v>0</v>
      </c>
      <c r="AM77" s="184" t="s">
        <v>318</v>
      </c>
      <c r="AN77" s="177">
        <v>3</v>
      </c>
      <c r="AO77" s="178" t="s">
        <v>1</v>
      </c>
      <c r="AP77" s="185">
        <v>1</v>
      </c>
      <c r="AQ77" s="185">
        <v>3</v>
      </c>
      <c r="AR77" s="185">
        <v>0</v>
      </c>
      <c r="AS77" s="185">
        <v>0</v>
      </c>
      <c r="AT77" s="186" t="s">
        <v>1</v>
      </c>
      <c r="AU77" s="89">
        <v>64</v>
      </c>
      <c r="AV77" s="90">
        <v>1</v>
      </c>
      <c r="AW77" s="91">
        <v>11</v>
      </c>
    </row>
    <row r="78" spans="3:49" x14ac:dyDescent="0.25">
      <c r="C78" s="84">
        <f>C77+1</f>
        <v>69</v>
      </c>
      <c r="D78" s="3" t="s">
        <v>74</v>
      </c>
      <c r="E78" s="199">
        <v>4</v>
      </c>
      <c r="F78" s="199">
        <f>LEFT(E78, FIND("*", E78&amp;"*")-1)*1</f>
        <v>4</v>
      </c>
      <c r="G78" s="200" t="str">
        <f>IF(ISNUMBER(SEARCH("~*", E78)), "*", "")</f>
        <v/>
      </c>
      <c r="H78" s="198" t="str">
        <f>TEXT(I78,"0,0") &amp; J78</f>
        <v>4,0</v>
      </c>
      <c r="I78" s="6">
        <v>4</v>
      </c>
      <c r="J78" s="25" t="s">
        <v>1</v>
      </c>
      <c r="K78" s="2">
        <f>IF(R78&gt;0,1,0)</f>
        <v>1</v>
      </c>
      <c r="L78" s="2">
        <f>IF(J78="",I78,I78+0.1)</f>
        <v>4</v>
      </c>
      <c r="M78" s="197">
        <f>I78-AN78</f>
        <v>0</v>
      </c>
      <c r="N78" s="197">
        <f>IF(J78="",0,1)-IF(AO78="",0,1)</f>
        <v>0</v>
      </c>
      <c r="O78" s="18" t="str">
        <f>_xlfn.TEXTJOIN(,TRUE,
  IF(M78&lt;&gt;0,IF(M78&gt;0,"+","–"),""),
  IF(M78&lt;&gt;0,TEXT(TRUNC(ABS(M78)/0.5)*0.5,"0,0"),""),
  IF(N78&lt;&gt;0,IF(N78&gt;0," +"," –"),""),
  IF(N78&lt;&gt;0,"*","")
)</f>
        <v/>
      </c>
      <c r="P78" s="17">
        <f>IF(R78 &gt; 0, P77+1, "n/a")</f>
        <v>69</v>
      </c>
      <c r="Q78" s="10" t="str">
        <f>IF(AU78=0," ",IF(AU78-P78=0," ",AU78-P78))</f>
        <v xml:space="preserve"> </v>
      </c>
      <c r="R78" s="26">
        <f>Z78+AB78+AF78+AJ78+AL78+AH78+AD78</f>
        <v>10</v>
      </c>
      <c r="S78" s="12">
        <f>R78-AW78</f>
        <v>10</v>
      </c>
      <c r="T78" s="13" t="str">
        <f>IF(SUMIF(Y78:AL78,"&lt;0")&lt;&gt;0,SUMIF(Y78:AL78,"&lt;0")*(-1)," ")</f>
        <v xml:space="preserve"> </v>
      </c>
      <c r="U78" s="14">
        <f>Z78+AB78+AF78+AH78+AJ78+AL78+AD78</f>
        <v>10</v>
      </c>
      <c r="V78" s="48">
        <f>U78-AW78</f>
        <v>10</v>
      </c>
      <c r="W78" s="49">
        <f>ROUNDUP(COUNTIF(Y78:AL78,"&gt; 0")/2,0)</f>
        <v>1</v>
      </c>
      <c r="X78" s="16">
        <f>IF(W78=0,"-",IF(W78-AW78&gt;8,R78/(8+AW78),R78/W78))</f>
        <v>10</v>
      </c>
      <c r="Y78" s="49">
        <v>16</v>
      </c>
      <c r="Z78" s="13">
        <v>10</v>
      </c>
      <c r="AA78" s="49" t="s">
        <v>1</v>
      </c>
      <c r="AB78" s="13">
        <v>0</v>
      </c>
      <c r="AC78" s="49" t="s">
        <v>1</v>
      </c>
      <c r="AD78" s="13">
        <v>0</v>
      </c>
      <c r="AE78" s="49" t="s">
        <v>1</v>
      </c>
      <c r="AF78" s="13">
        <v>0</v>
      </c>
      <c r="AG78" s="49" t="s">
        <v>1</v>
      </c>
      <c r="AH78" s="13">
        <v>0</v>
      </c>
      <c r="AI78" s="49" t="s">
        <v>1</v>
      </c>
      <c r="AJ78" s="13">
        <v>0</v>
      </c>
      <c r="AK78" s="49" t="s">
        <v>1</v>
      </c>
      <c r="AL78" s="13">
        <v>0</v>
      </c>
      <c r="AM78" s="184" t="s">
        <v>317</v>
      </c>
      <c r="AN78" s="177">
        <v>4</v>
      </c>
      <c r="AO78" s="178" t="s">
        <v>1</v>
      </c>
      <c r="AP78" s="185">
        <v>0</v>
      </c>
      <c r="AQ78" s="185">
        <v>4</v>
      </c>
      <c r="AR78" s="185">
        <v>0</v>
      </c>
      <c r="AS78" s="185">
        <v>0</v>
      </c>
      <c r="AT78" s="186" t="s">
        <v>1</v>
      </c>
      <c r="AU78" s="89"/>
      <c r="AV78" s="90" t="e">
        <v>#VALUE!</v>
      </c>
      <c r="AW78" s="91">
        <v>0</v>
      </c>
    </row>
    <row r="79" spans="3:49" x14ac:dyDescent="0.25">
      <c r="C79" s="84">
        <f>C78+1</f>
        <v>70</v>
      </c>
      <c r="D79" s="3" t="s">
        <v>272</v>
      </c>
      <c r="E79" s="199">
        <v>3</v>
      </c>
      <c r="F79" s="199">
        <f>LEFT(E79, FIND("*", E79&amp;"*")-1)*1</f>
        <v>3</v>
      </c>
      <c r="G79" s="200" t="str">
        <f>IF(ISNUMBER(SEARCH("~*", E79)), "*", "")</f>
        <v/>
      </c>
      <c r="H79" s="198" t="str">
        <f>TEXT(I79,"0,0") &amp; J79</f>
        <v>3,0</v>
      </c>
      <c r="I79" s="6">
        <v>3</v>
      </c>
      <c r="J79" s="25" t="s">
        <v>1</v>
      </c>
      <c r="K79" s="2">
        <f>IF(R79&gt;0,1,0)</f>
        <v>1</v>
      </c>
      <c r="L79" s="2">
        <f>IF(J79="",I79,I79+0.1)</f>
        <v>3</v>
      </c>
      <c r="M79" s="197">
        <f>I79-AN79</f>
        <v>0</v>
      </c>
      <c r="N79" s="197">
        <f>IF(J79="",0,1)-IF(AO79="",0,1)</f>
        <v>0</v>
      </c>
      <c r="O79" s="18" t="str">
        <f>_xlfn.TEXTJOIN(,TRUE,
  IF(M79&lt;&gt;0,IF(M79&gt;0,"+","–"),""),
  IF(M79&lt;&gt;0,TEXT(TRUNC(ABS(M79)/0.5)*0.5,"0,0"),""),
  IF(N79&lt;&gt;0,IF(N79&gt;0," +"," –"),""),
  IF(N79&lt;&gt;0,"*","")
)</f>
        <v/>
      </c>
      <c r="P79" s="17">
        <f>IF(R79 &gt; 0, P78+1, "n/a")</f>
        <v>70</v>
      </c>
      <c r="Q79" s="10">
        <f>IF(AU79=0," ",IF(AU79-P79=0," ",AU79-P79))</f>
        <v>-1</v>
      </c>
      <c r="R79" s="26">
        <f>Z79+AB79+AF79+AJ79+AL79+AH79+AD79</f>
        <v>10</v>
      </c>
      <c r="S79" s="12">
        <f>R79-AW79</f>
        <v>3</v>
      </c>
      <c r="T79" s="13" t="str">
        <f>IF(SUMIF(Y79:AL79,"&lt;0")&lt;&gt;0,SUMIF(Y79:AL79,"&lt;0")*(-1)," ")</f>
        <v xml:space="preserve"> </v>
      </c>
      <c r="U79" s="14">
        <f>Z79+AB79+AF79+AH79+AJ79+AL79+AD79</f>
        <v>10</v>
      </c>
      <c r="V79" s="48">
        <f>U79-AW79</f>
        <v>3</v>
      </c>
      <c r="W79" s="49">
        <f>ROUNDUP(COUNTIF(Y79:AL79,"&gt; 0")/2,0)</f>
        <v>2</v>
      </c>
      <c r="X79" s="16">
        <f>IF(W79=0,"-",IF(W79-AW79&gt;8,R79/(8+AW79),R79/W79))</f>
        <v>5</v>
      </c>
      <c r="Y79" s="49">
        <v>32</v>
      </c>
      <c r="Z79" s="13">
        <v>3</v>
      </c>
      <c r="AA79" s="49" t="s">
        <v>1</v>
      </c>
      <c r="AB79" s="13">
        <v>0</v>
      </c>
      <c r="AC79" s="49" t="s">
        <v>1</v>
      </c>
      <c r="AD79" s="13">
        <v>0</v>
      </c>
      <c r="AE79" s="49" t="s">
        <v>1</v>
      </c>
      <c r="AF79" s="13">
        <v>0</v>
      </c>
      <c r="AG79" s="49" t="s">
        <v>1</v>
      </c>
      <c r="AH79" s="13">
        <v>0</v>
      </c>
      <c r="AI79" s="49" t="s">
        <v>1</v>
      </c>
      <c r="AJ79" s="13">
        <v>0</v>
      </c>
      <c r="AK79" s="49">
        <v>20</v>
      </c>
      <c r="AL79" s="13">
        <v>7</v>
      </c>
      <c r="AM79" s="184" t="s">
        <v>318</v>
      </c>
      <c r="AN79" s="177">
        <v>3</v>
      </c>
      <c r="AO79" s="178" t="s">
        <v>1</v>
      </c>
      <c r="AP79" s="185">
        <v>1</v>
      </c>
      <c r="AQ79" s="185">
        <v>3</v>
      </c>
      <c r="AR79" s="185">
        <v>0</v>
      </c>
      <c r="AS79" s="185">
        <v>0</v>
      </c>
      <c r="AT79" s="186" t="s">
        <v>1</v>
      </c>
      <c r="AU79" s="89">
        <v>69</v>
      </c>
      <c r="AV79" s="90" t="s">
        <v>291</v>
      </c>
      <c r="AW79" s="91">
        <v>7</v>
      </c>
    </row>
    <row r="80" spans="3:49" x14ac:dyDescent="0.25">
      <c r="C80" s="84">
        <f>C79+1</f>
        <v>71</v>
      </c>
      <c r="D80" s="3" t="s">
        <v>52</v>
      </c>
      <c r="E80" s="199" t="s">
        <v>297</v>
      </c>
      <c r="F80" s="199">
        <f>LEFT(E80, FIND("*", E80&amp;"*")-1)*1</f>
        <v>4.5</v>
      </c>
      <c r="G80" s="200" t="str">
        <f>IF(ISNUMBER(SEARCH("~*", E80)), "*", "")</f>
        <v>*</v>
      </c>
      <c r="H80" s="198" t="str">
        <f>TEXT(I80,"0,0") &amp; J80</f>
        <v>4,5*</v>
      </c>
      <c r="I80" s="6">
        <v>4.5</v>
      </c>
      <c r="J80" s="25" t="s">
        <v>2</v>
      </c>
      <c r="K80" s="2">
        <f>IF(R80&gt;0,1,0)</f>
        <v>1</v>
      </c>
      <c r="L80" s="2">
        <f>IF(J80="",I80,I80+0.1)</f>
        <v>4.5999999999999996</v>
      </c>
      <c r="M80" s="197">
        <f>I80-AN80</f>
        <v>0</v>
      </c>
      <c r="N80" s="197">
        <f>IF(J80="",0,1)-IF(AO80="",0,1)</f>
        <v>0</v>
      </c>
      <c r="O80" s="18" t="str">
        <f>_xlfn.TEXTJOIN(,TRUE,
  IF(M80&lt;&gt;0,IF(M80&gt;0,"+","–"),""),
  IF(M80&lt;&gt;0,TEXT(TRUNC(ABS(M80)/0.5)*0.5,"0,0"),""),
  IF(N80&lt;&gt;0,IF(N80&gt;0," +"," –"),""),
  IF(N80&lt;&gt;0,"*","")
)</f>
        <v/>
      </c>
      <c r="P80" s="17">
        <f>IF(R80 &gt; 0, P79+1, "n/a")</f>
        <v>71</v>
      </c>
      <c r="Q80" s="10">
        <f>IF(AU80=0," ",IF(AU80-P80=0," ",AU80-P80))</f>
        <v>-6</v>
      </c>
      <c r="R80" s="26">
        <f>Z80+AB80+AF80+AJ80+AL80+AH80+AD80</f>
        <v>9</v>
      </c>
      <c r="S80" s="12">
        <f>R80-AW80</f>
        <v>0</v>
      </c>
      <c r="T80" s="13" t="str">
        <f>IF(SUMIF(Y80:AL80,"&lt;0")&lt;&gt;0,SUMIF(Y80:AL80,"&lt;0")*(-1)," ")</f>
        <v xml:space="preserve"> </v>
      </c>
      <c r="U80" s="14">
        <f>Z80+AB80+AF80+AH80+AJ80+AL80+AD80</f>
        <v>9</v>
      </c>
      <c r="V80" s="48">
        <f>U80-AW80</f>
        <v>0</v>
      </c>
      <c r="W80" s="49">
        <f>ROUNDUP(COUNTIF(Y80:AL80,"&gt; 0")/2,0)</f>
        <v>1</v>
      </c>
      <c r="X80" s="16">
        <f>IF(W80=0,"-",IF(W80-AW80&gt;8,R80/(8+AW80),R80/W80))</f>
        <v>9</v>
      </c>
      <c r="Y80" s="49" t="s">
        <v>1</v>
      </c>
      <c r="Z80" s="13">
        <v>0</v>
      </c>
      <c r="AA80" s="49" t="s">
        <v>1</v>
      </c>
      <c r="AB80" s="13">
        <v>0</v>
      </c>
      <c r="AC80" s="49" t="s">
        <v>1</v>
      </c>
      <c r="AD80" s="13">
        <v>0</v>
      </c>
      <c r="AE80" s="49" t="s">
        <v>1</v>
      </c>
      <c r="AF80" s="13">
        <v>0</v>
      </c>
      <c r="AG80" s="49" t="s">
        <v>1</v>
      </c>
      <c r="AH80" s="13">
        <v>0</v>
      </c>
      <c r="AI80" s="49" t="s">
        <v>1</v>
      </c>
      <c r="AJ80" s="13">
        <v>0</v>
      </c>
      <c r="AK80" s="49">
        <v>19</v>
      </c>
      <c r="AL80" s="13">
        <v>9</v>
      </c>
      <c r="AM80" s="184" t="s">
        <v>145</v>
      </c>
      <c r="AN80" s="177">
        <v>4.5</v>
      </c>
      <c r="AO80" s="178" t="s">
        <v>2</v>
      </c>
      <c r="AP80" s="185">
        <v>1</v>
      </c>
      <c r="AQ80" s="185">
        <v>4.5999999999999996</v>
      </c>
      <c r="AR80" s="185">
        <v>0</v>
      </c>
      <c r="AS80" s="185">
        <v>0</v>
      </c>
      <c r="AT80" s="186" t="s">
        <v>1</v>
      </c>
      <c r="AU80" s="89">
        <v>65</v>
      </c>
      <c r="AV80" s="90">
        <v>1</v>
      </c>
      <c r="AW80" s="91">
        <v>9</v>
      </c>
    </row>
    <row r="81" spans="3:49" x14ac:dyDescent="0.25">
      <c r="C81" s="84">
        <f>C80+1</f>
        <v>72</v>
      </c>
      <c r="D81" s="3" t="s">
        <v>176</v>
      </c>
      <c r="E81" s="199">
        <v>4</v>
      </c>
      <c r="F81" s="199">
        <f>LEFT(E81, FIND("*", E81&amp;"*")-1)*1</f>
        <v>4</v>
      </c>
      <c r="G81" s="200" t="str">
        <f>IF(ISNUMBER(SEARCH("~*", E81)), "*", "")</f>
        <v/>
      </c>
      <c r="H81" s="198" t="str">
        <f>TEXT(I81,"0,0") &amp; J81</f>
        <v>4,0</v>
      </c>
      <c r="I81" s="6">
        <v>4</v>
      </c>
      <c r="J81" s="25" t="s">
        <v>1</v>
      </c>
      <c r="K81" s="2">
        <f>IF(R81&gt;0,1,0)</f>
        <v>1</v>
      </c>
      <c r="L81" s="2">
        <f>IF(J81="",I81,I81+0.1)</f>
        <v>4</v>
      </c>
      <c r="M81" s="197">
        <f>I81-AN81</f>
        <v>0</v>
      </c>
      <c r="N81" s="197">
        <f>IF(J81="",0,1)-IF(AO81="",0,1)</f>
        <v>0</v>
      </c>
      <c r="O81" s="18" t="str">
        <f>_xlfn.TEXTJOIN(,TRUE,
  IF(M81&lt;&gt;0,IF(M81&gt;0,"+","–"),""),
  IF(M81&lt;&gt;0,TEXT(TRUNC(ABS(M81)/0.5)*0.5,"0,0"),""),
  IF(N81&lt;&gt;0,IF(N81&gt;0," +"," –"),""),
  IF(N81&lt;&gt;0,"*","")
)</f>
        <v/>
      </c>
      <c r="P81" s="17">
        <f>IF(R81 &gt; 0, P80+1, "n/a")</f>
        <v>72</v>
      </c>
      <c r="Q81" s="10" t="str">
        <f>IF(AU81=0," ",IF(AU81-P81=0," ",AU81-P81))</f>
        <v xml:space="preserve"> </v>
      </c>
      <c r="R81" s="26">
        <f>Z81+AB81+AF81+AJ81+AL81+AH81+AD81</f>
        <v>9</v>
      </c>
      <c r="S81" s="12">
        <f>R81-AW81</f>
        <v>9</v>
      </c>
      <c r="T81" s="13" t="str">
        <f>IF(SUMIF(Y81:AL81,"&lt;0")&lt;&gt;0,SUMIF(Y81:AL81,"&lt;0")*(-1)," ")</f>
        <v xml:space="preserve"> </v>
      </c>
      <c r="U81" s="14">
        <f>Z81+AB81+AF81+AH81+AJ81+AL81+AD81</f>
        <v>9</v>
      </c>
      <c r="V81" s="48">
        <f>U81-AW81</f>
        <v>9</v>
      </c>
      <c r="W81" s="49">
        <f>ROUNDUP(COUNTIF(Y81:AL81,"&gt; 0")/2,0)</f>
        <v>1</v>
      </c>
      <c r="X81" s="16">
        <f>IF(W81=0,"-",IF(W81-AW81&gt;8,R81/(8+AW81),R81/W81))</f>
        <v>9</v>
      </c>
      <c r="Y81" s="49">
        <v>17</v>
      </c>
      <c r="Z81" s="13">
        <v>9</v>
      </c>
      <c r="AA81" s="49" t="s">
        <v>1</v>
      </c>
      <c r="AB81" s="13">
        <v>0</v>
      </c>
      <c r="AC81" s="49" t="s">
        <v>1</v>
      </c>
      <c r="AD81" s="13">
        <v>0</v>
      </c>
      <c r="AE81" s="49" t="s">
        <v>1</v>
      </c>
      <c r="AF81" s="13">
        <v>0</v>
      </c>
      <c r="AG81" s="49" t="s">
        <v>1</v>
      </c>
      <c r="AH81" s="13">
        <v>0</v>
      </c>
      <c r="AI81" s="49" t="s">
        <v>1</v>
      </c>
      <c r="AJ81" s="13">
        <v>0</v>
      </c>
      <c r="AK81" s="49" t="s">
        <v>1</v>
      </c>
      <c r="AL81" s="13">
        <v>0</v>
      </c>
      <c r="AM81" s="184" t="s">
        <v>317</v>
      </c>
      <c r="AN81" s="177">
        <v>4</v>
      </c>
      <c r="AO81" s="178" t="s">
        <v>1</v>
      </c>
      <c r="AP81" s="185">
        <v>0</v>
      </c>
      <c r="AQ81" s="185">
        <v>4</v>
      </c>
      <c r="AR81" s="185">
        <v>0</v>
      </c>
      <c r="AS81" s="185">
        <v>0</v>
      </c>
      <c r="AT81" s="186" t="s">
        <v>1</v>
      </c>
      <c r="AU81" s="89"/>
      <c r="AV81" s="90" t="e">
        <v>#VALUE!</v>
      </c>
      <c r="AW81" s="91">
        <v>0</v>
      </c>
    </row>
    <row r="82" spans="3:49" x14ac:dyDescent="0.25">
      <c r="C82" s="84">
        <f>C81+1</f>
        <v>73</v>
      </c>
      <c r="D82" s="3" t="s">
        <v>340</v>
      </c>
      <c r="E82" s="199">
        <v>3</v>
      </c>
      <c r="F82" s="199">
        <f>LEFT(E82, FIND("*", E82&amp;"*")-1)*1</f>
        <v>3</v>
      </c>
      <c r="G82" s="200" t="str">
        <f>IF(ISNUMBER(SEARCH("~*", E82)), "*", "")</f>
        <v/>
      </c>
      <c r="H82" s="198" t="str">
        <f>TEXT(I82,"0,0") &amp; J82</f>
        <v>3,0</v>
      </c>
      <c r="I82" s="6">
        <v>3</v>
      </c>
      <c r="J82" s="25" t="s">
        <v>1</v>
      </c>
      <c r="K82" s="2">
        <f>IF(R82&gt;0,1,0)</f>
        <v>1</v>
      </c>
      <c r="L82" s="2">
        <f>IF(J82="",I82,I82+0.1)</f>
        <v>3</v>
      </c>
      <c r="M82" s="197">
        <f>I82-AN82</f>
        <v>0</v>
      </c>
      <c r="N82" s="197">
        <f>IF(J82="",0,1)-IF(AO82="",0,1)</f>
        <v>0</v>
      </c>
      <c r="O82" s="18" t="str">
        <f>_xlfn.TEXTJOIN(,TRUE,
  IF(M82&lt;&gt;0,IF(M82&gt;0,"+","–"),""),
  IF(M82&lt;&gt;0,TEXT(TRUNC(ABS(M82)/0.5)*0.5,"0,0"),""),
  IF(N82&lt;&gt;0,IF(N82&gt;0," +"," –"),""),
  IF(N82&lt;&gt;0,"*","")
)</f>
        <v/>
      </c>
      <c r="P82" s="17">
        <f>IF(R82 &gt; 0, P81+1, "n/a")</f>
        <v>73</v>
      </c>
      <c r="Q82" s="10">
        <f>IF(AU82=0," ",IF(AU82-P82=0," ",AU82-P82))</f>
        <v>-7</v>
      </c>
      <c r="R82" s="26">
        <f>Z82+AB82+AF82+AJ82+AL82+AH82+AD82</f>
        <v>8</v>
      </c>
      <c r="S82" s="12">
        <f>R82-AW82</f>
        <v>0</v>
      </c>
      <c r="T82" s="13" t="str">
        <f>IF(SUMIF(Y82:AL82,"&lt;0")&lt;&gt;0,SUMIF(Y82:AL82,"&lt;0")*(-1)," ")</f>
        <v xml:space="preserve"> </v>
      </c>
      <c r="U82" s="14">
        <f>Z82+AB82+AF82+AH82+AJ82+AL82+AD82</f>
        <v>8</v>
      </c>
      <c r="V82" s="48">
        <f>U82-AW82</f>
        <v>0</v>
      </c>
      <c r="W82" s="49">
        <f>ROUNDUP(COUNTIF(Y82:AL82,"&gt; 0")/2,0)</f>
        <v>1</v>
      </c>
      <c r="X82" s="16">
        <f>IF(W82=0,"-",IF(W82-AW82&gt;8,R82/(8+AW82),R82/W82))</f>
        <v>8</v>
      </c>
      <c r="Y82" s="49" t="s">
        <v>1</v>
      </c>
      <c r="Z82" s="13">
        <v>0</v>
      </c>
      <c r="AA82" s="49">
        <v>16</v>
      </c>
      <c r="AB82" s="13">
        <v>8</v>
      </c>
      <c r="AC82" s="49" t="s">
        <v>1</v>
      </c>
      <c r="AD82" s="13">
        <v>0</v>
      </c>
      <c r="AE82" s="49"/>
      <c r="AF82" s="13"/>
      <c r="AG82" s="49"/>
      <c r="AH82" s="13"/>
      <c r="AI82" s="49" t="s">
        <v>1</v>
      </c>
      <c r="AJ82" s="13">
        <v>0</v>
      </c>
      <c r="AK82" s="49" t="s">
        <v>1</v>
      </c>
      <c r="AL82" s="13">
        <v>0</v>
      </c>
      <c r="AM82" s="184" t="s">
        <v>318</v>
      </c>
      <c r="AN82" s="177">
        <v>3</v>
      </c>
      <c r="AO82" s="178" t="s">
        <v>1</v>
      </c>
      <c r="AP82" s="185">
        <v>1</v>
      </c>
      <c r="AQ82" s="185">
        <v>3</v>
      </c>
      <c r="AR82" s="185">
        <v>0</v>
      </c>
      <c r="AS82" s="185">
        <v>0</v>
      </c>
      <c r="AT82" s="186" t="s">
        <v>1</v>
      </c>
      <c r="AU82" s="89">
        <v>66</v>
      </c>
      <c r="AV82" s="90">
        <v>-20</v>
      </c>
      <c r="AW82" s="91">
        <v>8</v>
      </c>
    </row>
    <row r="83" spans="3:49" x14ac:dyDescent="0.25">
      <c r="C83" s="84">
        <f>C82+1</f>
        <v>74</v>
      </c>
      <c r="D83" s="3" t="s">
        <v>159</v>
      </c>
      <c r="E83" s="199">
        <v>3</v>
      </c>
      <c r="F83" s="199">
        <f>LEFT(E83, FIND("*", E83&amp;"*")-1)*1</f>
        <v>3</v>
      </c>
      <c r="G83" s="200" t="str">
        <f>IF(ISNUMBER(SEARCH("~*", E83)), "*", "")</f>
        <v/>
      </c>
      <c r="H83" s="198" t="str">
        <f>TEXT(I83,"0,0") &amp; J83</f>
        <v>3,0</v>
      </c>
      <c r="I83" s="6">
        <v>3</v>
      </c>
      <c r="J83" s="25" t="s">
        <v>1</v>
      </c>
      <c r="K83" s="2">
        <f>IF(R83&gt;0,1,0)</f>
        <v>1</v>
      </c>
      <c r="L83" s="2">
        <f>IF(J83="",I83,I83+0.1)</f>
        <v>3</v>
      </c>
      <c r="M83" s="197">
        <f>I83-AN83</f>
        <v>0</v>
      </c>
      <c r="N83" s="197">
        <f>IF(J83="",0,1)-IF(AO83="",0,1)</f>
        <v>0</v>
      </c>
      <c r="O83" s="18" t="str">
        <f>_xlfn.TEXTJOIN(,TRUE,
  IF(M83&lt;&gt;0,IF(M83&gt;0,"+","–"),""),
  IF(M83&lt;&gt;0,TEXT(TRUNC(ABS(M83)/0.5)*0.5,"0,0"),""),
  IF(N83&lt;&gt;0,IF(N83&gt;0," +"," –"),""),
  IF(N83&lt;&gt;0,"*","")
)</f>
        <v/>
      </c>
      <c r="P83" s="17">
        <f>IF(R83 &gt; 0, P82+1, "n/a")</f>
        <v>74</v>
      </c>
      <c r="Q83" s="10" t="str">
        <f>IF(AU83=0," ",IF(AU83-P83=0," ",AU83-P83))</f>
        <v xml:space="preserve"> </v>
      </c>
      <c r="R83" s="26">
        <f>Z83+AB83+AF83+AJ83+AL83+AH83+AD83</f>
        <v>8</v>
      </c>
      <c r="S83" s="12">
        <f>R83-AW83</f>
        <v>8</v>
      </c>
      <c r="T83" s="13" t="str">
        <f>IF(SUMIF(Y83:AL83,"&lt;0")&lt;&gt;0,SUMIF(Y83:AL83,"&lt;0")*(-1)," ")</f>
        <v xml:space="preserve"> </v>
      </c>
      <c r="U83" s="14">
        <f>Z83+AB83+AF83+AH83+AJ83+AL83+AD83</f>
        <v>8</v>
      </c>
      <c r="V83" s="48">
        <f>U83-AW83</f>
        <v>8</v>
      </c>
      <c r="W83" s="49">
        <f>ROUNDUP(COUNTIF(Y83:AL83,"&gt; 0")/2,0)</f>
        <v>1</v>
      </c>
      <c r="X83" s="16">
        <f>IF(W83=0,"-",IF(W83-AW83&gt;8,R83/(8+AW83),R83/W83))</f>
        <v>8</v>
      </c>
      <c r="Y83" s="49">
        <v>16</v>
      </c>
      <c r="Z83" s="13">
        <v>8</v>
      </c>
      <c r="AA83" s="49" t="s">
        <v>1</v>
      </c>
      <c r="AB83" s="13">
        <v>0</v>
      </c>
      <c r="AC83" s="49" t="s">
        <v>1</v>
      </c>
      <c r="AD83" s="13">
        <v>0</v>
      </c>
      <c r="AE83" s="49" t="s">
        <v>1</v>
      </c>
      <c r="AF83" s="13">
        <v>0</v>
      </c>
      <c r="AG83" s="49" t="s">
        <v>1</v>
      </c>
      <c r="AH83" s="13">
        <v>0</v>
      </c>
      <c r="AI83" s="49" t="s">
        <v>1</v>
      </c>
      <c r="AJ83" s="13">
        <v>0</v>
      </c>
      <c r="AK83" s="49" t="s">
        <v>1</v>
      </c>
      <c r="AL83" s="13">
        <v>0</v>
      </c>
      <c r="AM83" s="184" t="s">
        <v>318</v>
      </c>
      <c r="AN83" s="177">
        <v>3</v>
      </c>
      <c r="AO83" s="178" t="s">
        <v>1</v>
      </c>
      <c r="AP83" s="185">
        <v>0</v>
      </c>
      <c r="AQ83" s="185">
        <v>3</v>
      </c>
      <c r="AR83" s="185">
        <v>0</v>
      </c>
      <c r="AS83" s="185">
        <v>0</v>
      </c>
      <c r="AT83" s="186" t="s">
        <v>1</v>
      </c>
      <c r="AU83" s="89"/>
      <c r="AV83" s="90" t="e">
        <v>#VALUE!</v>
      </c>
      <c r="AW83" s="91">
        <v>0</v>
      </c>
    </row>
    <row r="84" spans="3:49" x14ac:dyDescent="0.25">
      <c r="C84" s="84">
        <f>C83+1</f>
        <v>75</v>
      </c>
      <c r="D84" s="3" t="s">
        <v>84</v>
      </c>
      <c r="E84" s="199" t="s">
        <v>60</v>
      </c>
      <c r="F84" s="199">
        <f>LEFT(E84, FIND("*", E84&amp;"*")-1)*1</f>
        <v>3.5</v>
      </c>
      <c r="G84" s="200" t="str">
        <f>IF(ISNUMBER(SEARCH("~*", E84)), "*", "")</f>
        <v>*</v>
      </c>
      <c r="H84" s="198" t="str">
        <f>TEXT(I84,"0,0") &amp; J84</f>
        <v>3,5*</v>
      </c>
      <c r="I84" s="6">
        <v>3.5</v>
      </c>
      <c r="J84" s="25" t="s">
        <v>2</v>
      </c>
      <c r="K84" s="2">
        <f>IF(R84&gt;0,1,0)</f>
        <v>1</v>
      </c>
      <c r="L84" s="2">
        <f>IF(J84="",I84,I84+0.1)</f>
        <v>3.6</v>
      </c>
      <c r="M84" s="197">
        <f>I84-AN84</f>
        <v>0</v>
      </c>
      <c r="N84" s="197">
        <f>IF(J84="",0,1)-IF(AO84="",0,1)</f>
        <v>0</v>
      </c>
      <c r="O84" s="18" t="str">
        <f>_xlfn.TEXTJOIN(,TRUE,
  IF(M84&lt;&gt;0,IF(M84&gt;0,"+","–"),""),
  IF(M84&lt;&gt;0,TEXT(TRUNC(ABS(M84)/0.5)*0.5,"0,0"),""),
  IF(N84&lt;&gt;0,IF(N84&gt;0," +"," –"),""),
  IF(N84&lt;&gt;0,"*","")
)</f>
        <v/>
      </c>
      <c r="P84" s="17">
        <f>IF(R84 &gt; 0, P83+1, "n/a")</f>
        <v>75</v>
      </c>
      <c r="Q84" s="10">
        <f>IF(AU84=0," ",IF(AU84-P84=0," ",AU84-P84))</f>
        <v>-8</v>
      </c>
      <c r="R84" s="26">
        <f>Z84+AB84+AF84+AJ84+AL84+AH84+AD84</f>
        <v>7.4666666666666668</v>
      </c>
      <c r="S84" s="12">
        <f>R84-AW84</f>
        <v>0</v>
      </c>
      <c r="T84" s="13" t="str">
        <f>IF(SUMIF(Y84:AL84,"&lt;0")&lt;&gt;0,SUMIF(Y84:AL84,"&lt;0")*(-1)," ")</f>
        <v xml:space="preserve"> </v>
      </c>
      <c r="U84" s="14">
        <f>Z84+AB84+AF84+AH84+AJ84+AL84+AD84</f>
        <v>7.4666666666666668</v>
      </c>
      <c r="V84" s="48">
        <f>U84-AW84</f>
        <v>0</v>
      </c>
      <c r="W84" s="49">
        <f>ROUNDUP(COUNTIF(Y84:AL84,"&gt; 0")/2,0)</f>
        <v>1</v>
      </c>
      <c r="X84" s="16">
        <f>IF(W84=0,"-",IF(W84-AW84&gt;8,R84/(8+AW84),R84/W84))</f>
        <v>7.4666666666666668</v>
      </c>
      <c r="Y84" s="49" t="s">
        <v>1</v>
      </c>
      <c r="Z84" s="13">
        <v>0</v>
      </c>
      <c r="AA84" s="49" t="s">
        <v>1</v>
      </c>
      <c r="AB84" s="13">
        <v>0</v>
      </c>
      <c r="AC84" s="49" t="s">
        <v>1</v>
      </c>
      <c r="AD84" s="13">
        <v>0</v>
      </c>
      <c r="AE84" s="49" t="s">
        <v>1</v>
      </c>
      <c r="AF84" s="13">
        <v>0</v>
      </c>
      <c r="AG84" s="49" t="s">
        <v>1</v>
      </c>
      <c r="AH84" s="13">
        <v>0</v>
      </c>
      <c r="AI84" s="49">
        <v>20</v>
      </c>
      <c r="AJ84" s="13">
        <v>7.4666666666666668</v>
      </c>
      <c r="AK84" s="49" t="s">
        <v>1</v>
      </c>
      <c r="AL84" s="13">
        <v>0</v>
      </c>
      <c r="AM84" s="184" t="s">
        <v>60</v>
      </c>
      <c r="AN84" s="177">
        <v>3.5</v>
      </c>
      <c r="AO84" s="178" t="s">
        <v>2</v>
      </c>
      <c r="AP84" s="185">
        <v>1</v>
      </c>
      <c r="AQ84" s="185">
        <v>3.6</v>
      </c>
      <c r="AR84" s="185">
        <v>0</v>
      </c>
      <c r="AS84" s="185">
        <v>0</v>
      </c>
      <c r="AT84" s="186" t="s">
        <v>1</v>
      </c>
      <c r="AU84" s="89">
        <v>67</v>
      </c>
      <c r="AV84" s="90" t="s">
        <v>291</v>
      </c>
      <c r="AW84" s="91">
        <v>7.4666666666666668</v>
      </c>
    </row>
    <row r="85" spans="3:49" x14ac:dyDescent="0.25">
      <c r="C85" s="84">
        <f>C84+1</f>
        <v>76</v>
      </c>
      <c r="D85" s="3" t="s">
        <v>80</v>
      </c>
      <c r="E85" s="199">
        <v>4.5</v>
      </c>
      <c r="F85" s="199">
        <f>LEFT(E85, FIND("*", E85&amp;"*")-1)*1</f>
        <v>4.5</v>
      </c>
      <c r="G85" s="200" t="str">
        <f>IF(ISNUMBER(SEARCH("~*", E85)), "*", "")</f>
        <v/>
      </c>
      <c r="H85" s="198" t="str">
        <f>TEXT(I85,"0,0") &amp; J85</f>
        <v>4,5</v>
      </c>
      <c r="I85" s="6">
        <v>4.5</v>
      </c>
      <c r="J85" s="25" t="s">
        <v>1</v>
      </c>
      <c r="K85" s="2">
        <f>IF(R85&gt;0,1,0)</f>
        <v>1</v>
      </c>
      <c r="L85" s="2">
        <f>IF(J85="",I85,I85+0.1)</f>
        <v>4.5</v>
      </c>
      <c r="M85" s="197">
        <f>I85-AN85</f>
        <v>0</v>
      </c>
      <c r="N85" s="197">
        <f>IF(J85="",0,1)-IF(AO85="",0,1)</f>
        <v>0</v>
      </c>
      <c r="O85" s="18" t="str">
        <f>_xlfn.TEXTJOIN(,TRUE,
  IF(M85&lt;&gt;0,IF(M85&gt;0,"+","–"),""),
  IF(M85&lt;&gt;0,TEXT(TRUNC(ABS(M85)/0.5)*0.5,"0,0"),""),
  IF(N85&lt;&gt;0,IF(N85&gt;0," +"," –"),""),
  IF(N85&lt;&gt;0,"*","")
)</f>
        <v/>
      </c>
      <c r="P85" s="17">
        <f>IF(R85 &gt; 0, P84+1, "n/a")</f>
        <v>76</v>
      </c>
      <c r="Q85" s="10">
        <f>IF(AU85=0," ",IF(AU85-P85=0," ",AU85-P85))</f>
        <v>-8</v>
      </c>
      <c r="R85" s="26">
        <f>Z85+AB85+AF85+AJ85+AL85+AH85+AD85</f>
        <v>7</v>
      </c>
      <c r="S85" s="12">
        <f>R85-AW85</f>
        <v>0</v>
      </c>
      <c r="T85" s="13" t="str">
        <f>IF(SUMIF(Y85:AL85,"&lt;0")&lt;&gt;0,SUMIF(Y85:AL85,"&lt;0")*(-1)," ")</f>
        <v xml:space="preserve"> </v>
      </c>
      <c r="U85" s="14">
        <f>Z85+AB85+AF85+AH85+AJ85+AL85+AD85</f>
        <v>7</v>
      </c>
      <c r="V85" s="48">
        <f>U85-AW85</f>
        <v>0</v>
      </c>
      <c r="W85" s="49">
        <f>ROUNDUP(COUNTIF(Y85:AL85,"&gt; 0")/2,0)</f>
        <v>1</v>
      </c>
      <c r="X85" s="16">
        <f>IF(W85=0,"-",IF(W85-AW85&gt;8,R85/(8+AW85),R85/W85))</f>
        <v>7</v>
      </c>
      <c r="Y85" s="49" t="s">
        <v>1</v>
      </c>
      <c r="Z85" s="13">
        <v>0</v>
      </c>
      <c r="AA85" s="49" t="s">
        <v>1</v>
      </c>
      <c r="AB85" s="13">
        <v>0</v>
      </c>
      <c r="AC85" s="49" t="s">
        <v>1</v>
      </c>
      <c r="AD85" s="13">
        <v>0</v>
      </c>
      <c r="AE85" s="49" t="s">
        <v>1</v>
      </c>
      <c r="AF85" s="13">
        <v>0</v>
      </c>
      <c r="AG85" s="49">
        <v>24</v>
      </c>
      <c r="AH85" s="13">
        <v>7</v>
      </c>
      <c r="AI85" s="49" t="s">
        <v>1</v>
      </c>
      <c r="AJ85" s="13">
        <v>0</v>
      </c>
      <c r="AK85" s="49" t="s">
        <v>1</v>
      </c>
      <c r="AL85" s="13">
        <v>0</v>
      </c>
      <c r="AM85" s="184" t="s">
        <v>315</v>
      </c>
      <c r="AN85" s="177">
        <v>4.5</v>
      </c>
      <c r="AO85" s="178" t="s">
        <v>1</v>
      </c>
      <c r="AP85" s="185">
        <v>1</v>
      </c>
      <c r="AQ85" s="185">
        <v>4.5</v>
      </c>
      <c r="AR85" s="185">
        <v>0</v>
      </c>
      <c r="AS85" s="185">
        <v>0</v>
      </c>
      <c r="AT85" s="186" t="s">
        <v>1</v>
      </c>
      <c r="AU85" s="89">
        <v>68</v>
      </c>
      <c r="AV85" s="90" t="s">
        <v>291</v>
      </c>
      <c r="AW85" s="91">
        <v>7</v>
      </c>
    </row>
    <row r="86" spans="3:49" x14ac:dyDescent="0.25">
      <c r="C86" s="84">
        <f>C85+1</f>
        <v>77</v>
      </c>
      <c r="D86" s="3" t="s">
        <v>345</v>
      </c>
      <c r="E86" s="199">
        <v>3</v>
      </c>
      <c r="F86" s="199">
        <f>LEFT(E86, FIND("*", E86&amp;"*")-1)*1</f>
        <v>3</v>
      </c>
      <c r="G86" s="200" t="str">
        <f>IF(ISNUMBER(SEARCH("~*", E86)), "*", "")</f>
        <v/>
      </c>
      <c r="H86" s="198" t="str">
        <f>TEXT(I86,"0,0") &amp; J86</f>
        <v>3,0</v>
      </c>
      <c r="I86" s="6">
        <v>3</v>
      </c>
      <c r="J86" s="25" t="s">
        <v>1</v>
      </c>
      <c r="K86" s="2">
        <f>IF(R86&gt;0,1,0)</f>
        <v>1</v>
      </c>
      <c r="L86" s="2">
        <f>IF(J86="",I86,I86+0.1)</f>
        <v>3</v>
      </c>
      <c r="M86" s="197">
        <f>I86-AN86</f>
        <v>0</v>
      </c>
      <c r="N86" s="197">
        <f>IF(J86="",0,1)-IF(AO86="",0,1)</f>
        <v>0</v>
      </c>
      <c r="O86" s="18" t="str">
        <f>_xlfn.TEXTJOIN(,TRUE,
  IF(M86&lt;&gt;0,IF(M86&gt;0,"+","–"),""),
  IF(M86&lt;&gt;0,TEXT(TRUNC(ABS(M86)/0.5)*0.5,"0,0"),""),
  IF(N86&lt;&gt;0,IF(N86&gt;0," +"," –"),""),
  IF(N86&lt;&gt;0,"*","")
)</f>
        <v/>
      </c>
      <c r="P86" s="17">
        <f>IF(R86 &gt; 0, P85+1, "n/a")</f>
        <v>77</v>
      </c>
      <c r="Q86" s="10" t="str">
        <f>IF(AU86=0," ",IF(AU86-P86=0," ",AU86-P86))</f>
        <v xml:space="preserve"> </v>
      </c>
      <c r="R86" s="26">
        <f>Z86+AB86+AF86+AJ86+AL86+AH86+AD86</f>
        <v>7</v>
      </c>
      <c r="S86" s="12">
        <f>R86-AW86</f>
        <v>7</v>
      </c>
      <c r="T86" s="13" t="str">
        <f>IF(SUMIF(Y86:AL86,"&lt;0")&lt;&gt;0,SUMIF(Y86:AL86,"&lt;0")*(-1)," ")</f>
        <v xml:space="preserve"> </v>
      </c>
      <c r="U86" s="14">
        <f>Z86+AB86+AF86+AH86+AJ86+AL86+AD86</f>
        <v>7</v>
      </c>
      <c r="V86" s="48">
        <f>U86-AW86</f>
        <v>7</v>
      </c>
      <c r="W86" s="49">
        <f>ROUNDUP(COUNTIF(Y86:AL86,"&gt; 0")/2,0)</f>
        <v>1</v>
      </c>
      <c r="X86" s="16">
        <f>IF(W86=0,"-",IF(W86-AW86&gt;8,R86/(8+AW86),R86/W86))</f>
        <v>7</v>
      </c>
      <c r="Y86" s="49">
        <v>16</v>
      </c>
      <c r="Z86" s="13">
        <v>7</v>
      </c>
      <c r="AA86" s="49" t="s">
        <v>1</v>
      </c>
      <c r="AB86" s="13">
        <v>0</v>
      </c>
      <c r="AC86" s="49" t="s">
        <v>1</v>
      </c>
      <c r="AD86" s="13">
        <v>0</v>
      </c>
      <c r="AE86" s="49"/>
      <c r="AF86" s="13"/>
      <c r="AG86" s="49" t="s">
        <v>1</v>
      </c>
      <c r="AH86" s="13"/>
      <c r="AI86" s="49" t="s">
        <v>1</v>
      </c>
      <c r="AJ86" s="13">
        <v>0</v>
      </c>
      <c r="AK86" s="49" t="s">
        <v>1</v>
      </c>
      <c r="AL86" s="13">
        <v>0</v>
      </c>
      <c r="AM86" s="184" t="s">
        <v>318</v>
      </c>
      <c r="AN86" s="177">
        <v>3</v>
      </c>
      <c r="AO86" s="178" t="s">
        <v>1</v>
      </c>
      <c r="AP86" s="185">
        <v>0</v>
      </c>
      <c r="AQ86" s="185">
        <v>3</v>
      </c>
      <c r="AR86" s="185"/>
      <c r="AS86" s="185"/>
      <c r="AT86" s="186"/>
      <c r="AU86" s="89"/>
      <c r="AV86" s="90" t="s">
        <v>291</v>
      </c>
      <c r="AW86" s="91">
        <v>0</v>
      </c>
    </row>
    <row r="87" spans="3:49" x14ac:dyDescent="0.25">
      <c r="C87" s="84">
        <f>C86+1</f>
        <v>78</v>
      </c>
      <c r="D87" s="3" t="s">
        <v>130</v>
      </c>
      <c r="E87" s="199">
        <v>4</v>
      </c>
      <c r="F87" s="199">
        <f>LEFT(E87, FIND("*", E87&amp;"*")-1)*1</f>
        <v>4</v>
      </c>
      <c r="G87" s="200" t="str">
        <f>IF(ISNUMBER(SEARCH("~*", E87)), "*", "")</f>
        <v/>
      </c>
      <c r="H87" s="198" t="str">
        <f>TEXT(I87,"0,0") &amp; J87</f>
        <v>4,0</v>
      </c>
      <c r="I87" s="6">
        <v>4</v>
      </c>
      <c r="J87" s="25" t="s">
        <v>1</v>
      </c>
      <c r="K87" s="2">
        <f>IF(R87&gt;0,1,0)</f>
        <v>1</v>
      </c>
      <c r="L87" s="2">
        <f>IF(J87="",I87,I87+0.1)</f>
        <v>4</v>
      </c>
      <c r="M87" s="197">
        <f>I87-AN87</f>
        <v>0</v>
      </c>
      <c r="N87" s="197">
        <f>IF(J87="",0,1)-IF(AO87="",0,1)</f>
        <v>0</v>
      </c>
      <c r="O87" s="18" t="str">
        <f>_xlfn.TEXTJOIN(,TRUE,
  IF(M87&lt;&gt;0,IF(M87&gt;0,"+","–"),""),
  IF(M87&lt;&gt;0,TEXT(TRUNC(ABS(M87)/0.5)*0.5,"0,0"),""),
  IF(N87&lt;&gt;0,IF(N87&gt;0," +"," –"),""),
  IF(N87&lt;&gt;0,"*","")
)</f>
        <v/>
      </c>
      <c r="P87" s="17">
        <f>IF(R87 &gt; 0, P86+1, "n/a")</f>
        <v>78</v>
      </c>
      <c r="Q87" s="10">
        <f>IF(AU87=0," ",IF(AU87-P87=0," ",AU87-P87))</f>
        <v>-8</v>
      </c>
      <c r="R87" s="26">
        <f>Z87+AB87+AF87+AJ87+AL87+AH87+AD87</f>
        <v>6</v>
      </c>
      <c r="S87" s="12">
        <f>R87-AW87</f>
        <v>0</v>
      </c>
      <c r="T87" s="13" t="str">
        <f>IF(SUMIF(Y87:AL87,"&lt;0")&lt;&gt;0,SUMIF(Y87:AL87,"&lt;0")*(-1)," ")</f>
        <v xml:space="preserve"> </v>
      </c>
      <c r="U87" s="14">
        <f>Z87+AB87+AF87+AH87+AJ87+AL87+AD87</f>
        <v>6</v>
      </c>
      <c r="V87" s="48">
        <f>U87-AW87</f>
        <v>0</v>
      </c>
      <c r="W87" s="49">
        <f>ROUNDUP(COUNTIF(Y87:AL87,"&gt; 0")/2,0)</f>
        <v>1</v>
      </c>
      <c r="X87" s="16">
        <f>IF(W87=0,"-",IF(W87-AW87&gt;8,R87/(8+AW87),R87/W87))</f>
        <v>6</v>
      </c>
      <c r="Y87" s="49" t="s">
        <v>1</v>
      </c>
      <c r="Z87" s="13">
        <v>0</v>
      </c>
      <c r="AA87" s="49" t="s">
        <v>1</v>
      </c>
      <c r="AB87" s="13">
        <v>0</v>
      </c>
      <c r="AC87" s="49" t="s">
        <v>1</v>
      </c>
      <c r="AD87" s="13">
        <v>0</v>
      </c>
      <c r="AE87" s="49" t="s">
        <v>1</v>
      </c>
      <c r="AF87" s="13">
        <v>0</v>
      </c>
      <c r="AG87" s="49">
        <v>32</v>
      </c>
      <c r="AH87" s="13">
        <v>6</v>
      </c>
      <c r="AI87" s="49" t="s">
        <v>1</v>
      </c>
      <c r="AJ87" s="13">
        <v>0</v>
      </c>
      <c r="AK87" s="49" t="s">
        <v>1</v>
      </c>
      <c r="AL87" s="13">
        <v>0</v>
      </c>
      <c r="AM87" s="184" t="s">
        <v>317</v>
      </c>
      <c r="AN87" s="177">
        <v>4</v>
      </c>
      <c r="AO87" s="178" t="s">
        <v>1</v>
      </c>
      <c r="AP87" s="185">
        <v>1</v>
      </c>
      <c r="AQ87" s="185">
        <v>4</v>
      </c>
      <c r="AR87" s="185">
        <v>0</v>
      </c>
      <c r="AS87" s="185">
        <v>0</v>
      </c>
      <c r="AT87" s="186" t="s">
        <v>1</v>
      </c>
      <c r="AU87" s="89">
        <v>70</v>
      </c>
      <c r="AV87" s="90" t="s">
        <v>291</v>
      </c>
      <c r="AW87" s="91">
        <v>6</v>
      </c>
    </row>
    <row r="88" spans="3:49" x14ac:dyDescent="0.25">
      <c r="C88" s="84">
        <f>C87+1</f>
        <v>79</v>
      </c>
      <c r="D88" s="3" t="s">
        <v>57</v>
      </c>
      <c r="E88" s="199">
        <v>3.5</v>
      </c>
      <c r="F88" s="199">
        <f>LEFT(E88, FIND("*", E88&amp;"*")-1)*1</f>
        <v>3.5</v>
      </c>
      <c r="G88" s="200" t="str">
        <f>IF(ISNUMBER(SEARCH("~*", E88)), "*", "")</f>
        <v/>
      </c>
      <c r="H88" s="198" t="str">
        <f>TEXT(I88,"0,0") &amp; J88</f>
        <v>3,5</v>
      </c>
      <c r="I88" s="6">
        <v>3.5</v>
      </c>
      <c r="J88" s="25" t="s">
        <v>1</v>
      </c>
      <c r="K88" s="2">
        <f>IF(R88&gt;0,1,0)</f>
        <v>1</v>
      </c>
      <c r="L88" s="2">
        <f>IF(J88="",I88,I88+0.1)</f>
        <v>3.5</v>
      </c>
      <c r="M88" s="197">
        <f>I88-AN88</f>
        <v>0</v>
      </c>
      <c r="N88" s="197">
        <f>IF(J88="",0,1)-IF(AO88="",0,1)</f>
        <v>0</v>
      </c>
      <c r="O88" s="18" t="str">
        <f>_xlfn.TEXTJOIN(,TRUE,
  IF(M88&lt;&gt;0,IF(M88&gt;0,"+","–"),""),
  IF(M88&lt;&gt;0,TEXT(TRUNC(ABS(M88)/0.5)*0.5,"0,0"),""),
  IF(N88&lt;&gt;0,IF(N88&gt;0," +"," –"),""),
  IF(N88&lt;&gt;0,"*","")
)</f>
        <v/>
      </c>
      <c r="P88" s="17">
        <f>IF(R88 &gt; 0, P87+1, "n/a")</f>
        <v>79</v>
      </c>
      <c r="Q88" s="10">
        <f>IF(AU88=0," ",IF(AU88-P88=0," ",AU88-P88))</f>
        <v>-8</v>
      </c>
      <c r="R88" s="26">
        <f>Z88+AB88+AF88+AJ88+AL88+AH88+AD88</f>
        <v>6</v>
      </c>
      <c r="S88" s="12">
        <f>R88-AW88</f>
        <v>0</v>
      </c>
      <c r="T88" s="13" t="str">
        <f>IF(SUMIF(Y88:AL88,"&lt;0")&lt;&gt;0,SUMIF(Y88:AL88,"&lt;0")*(-1)," ")</f>
        <v xml:space="preserve"> </v>
      </c>
      <c r="U88" s="14">
        <f>Z88+AB88+AF88+AH88+AJ88+AL88+AD88</f>
        <v>6</v>
      </c>
      <c r="V88" s="48">
        <f>U88-AW88</f>
        <v>0</v>
      </c>
      <c r="W88" s="49">
        <f>ROUNDUP(COUNTIF(Y88:AL88,"&gt; 0")/2,0)</f>
        <v>1</v>
      </c>
      <c r="X88" s="16">
        <f>IF(W88=0,"-",IF(W88-AW88&gt;8,R88/(8+AW88),R88/W88))</f>
        <v>6</v>
      </c>
      <c r="Y88" s="49" t="s">
        <v>1</v>
      </c>
      <c r="Z88" s="13">
        <v>0</v>
      </c>
      <c r="AA88" s="49" t="s">
        <v>1</v>
      </c>
      <c r="AB88" s="13">
        <v>0</v>
      </c>
      <c r="AC88" s="49" t="s">
        <v>1</v>
      </c>
      <c r="AD88" s="13">
        <v>0</v>
      </c>
      <c r="AE88" s="49" t="s">
        <v>1</v>
      </c>
      <c r="AF88" s="13">
        <v>0</v>
      </c>
      <c r="AG88" s="49" t="s">
        <v>1</v>
      </c>
      <c r="AH88" s="13">
        <v>0</v>
      </c>
      <c r="AI88" s="49" t="s">
        <v>1</v>
      </c>
      <c r="AJ88" s="13">
        <v>0</v>
      </c>
      <c r="AK88" s="49">
        <v>24</v>
      </c>
      <c r="AL88" s="13">
        <v>6</v>
      </c>
      <c r="AM88" s="184" t="s">
        <v>316</v>
      </c>
      <c r="AN88" s="177">
        <v>3.5</v>
      </c>
      <c r="AO88" s="178" t="s">
        <v>1</v>
      </c>
      <c r="AP88" s="185">
        <v>1</v>
      </c>
      <c r="AQ88" s="185">
        <v>3.5</v>
      </c>
      <c r="AR88" s="185">
        <v>0</v>
      </c>
      <c r="AS88" s="185">
        <v>0</v>
      </c>
      <c r="AT88" s="186" t="s">
        <v>1</v>
      </c>
      <c r="AU88" s="89">
        <v>71</v>
      </c>
      <c r="AV88" s="90" t="s">
        <v>291</v>
      </c>
      <c r="AW88" s="91">
        <v>6</v>
      </c>
    </row>
    <row r="89" spans="3:49" x14ac:dyDescent="0.25">
      <c r="C89" s="84">
        <f>C88+1</f>
        <v>80</v>
      </c>
      <c r="D89" s="3" t="s">
        <v>137</v>
      </c>
      <c r="E89" s="199" t="s">
        <v>60</v>
      </c>
      <c r="F89" s="199">
        <f>LEFT(E89, FIND("*", E89&amp;"*")-1)*1</f>
        <v>3.5</v>
      </c>
      <c r="G89" s="200" t="str">
        <f>IF(ISNUMBER(SEARCH("~*", E89)), "*", "")</f>
        <v>*</v>
      </c>
      <c r="H89" s="198" t="str">
        <f>TEXT(I89,"0,0") &amp; J89</f>
        <v>3,5*</v>
      </c>
      <c r="I89" s="6">
        <v>3.5</v>
      </c>
      <c r="J89" s="25" t="s">
        <v>2</v>
      </c>
      <c r="K89" s="2">
        <f>IF(R89&gt;0,1,0)</f>
        <v>1</v>
      </c>
      <c r="L89" s="2">
        <f>IF(J89="",I89,I89+0.1)</f>
        <v>3.6</v>
      </c>
      <c r="M89" s="197">
        <f>I89-AN89</f>
        <v>0</v>
      </c>
      <c r="N89" s="197">
        <f>IF(J89="",0,1)-IF(AO89="",0,1)</f>
        <v>0</v>
      </c>
      <c r="O89" s="18" t="str">
        <f>_xlfn.TEXTJOIN(,TRUE,
  IF(M89&lt;&gt;0,IF(M89&gt;0,"+","–"),""),
  IF(M89&lt;&gt;0,TEXT(TRUNC(ABS(M89)/0.5)*0.5,"0,0"),""),
  IF(N89&lt;&gt;0,IF(N89&gt;0," +"," –"),""),
  IF(N89&lt;&gt;0,"*","")
)</f>
        <v/>
      </c>
      <c r="P89" s="17">
        <f>IF(R89 &gt; 0, P88+1, "n/a")</f>
        <v>80</v>
      </c>
      <c r="Q89" s="10">
        <f>IF(AU89=0," ",IF(AU89-P89=0," ",AU89-P89))</f>
        <v>-7</v>
      </c>
      <c r="R89" s="26">
        <f>Z89+AB89+AF89+AJ89+AL89+AH89+AD89</f>
        <v>5.25</v>
      </c>
      <c r="S89" s="12">
        <f>R89-AW89</f>
        <v>0</v>
      </c>
      <c r="T89" s="13" t="str">
        <f>IF(SUMIF(Y89:AL89,"&lt;0")&lt;&gt;0,SUMIF(Y89:AL89,"&lt;0")*(-1)," ")</f>
        <v xml:space="preserve"> </v>
      </c>
      <c r="U89" s="14">
        <f>Z89+AB89+AF89+AH89+AJ89+AL89+AD89</f>
        <v>5.25</v>
      </c>
      <c r="V89" s="48">
        <f>U89-AW89</f>
        <v>0</v>
      </c>
      <c r="W89" s="49">
        <f>ROUNDUP(COUNTIF(Y89:AL89,"&gt; 0")/2,0)</f>
        <v>1</v>
      </c>
      <c r="X89" s="16">
        <f>IF(W89=0,"-",IF(W89-AW89&gt;8,R89/(8+AW89),R89/W89))</f>
        <v>5.25</v>
      </c>
      <c r="Y89" s="49" t="s">
        <v>1</v>
      </c>
      <c r="Z89" s="13">
        <v>0</v>
      </c>
      <c r="AA89" s="49" t="s">
        <v>1</v>
      </c>
      <c r="AB89" s="13">
        <v>0</v>
      </c>
      <c r="AC89" s="49" t="s">
        <v>1</v>
      </c>
      <c r="AD89" s="13">
        <v>0</v>
      </c>
      <c r="AE89" s="49" t="s">
        <v>1</v>
      </c>
      <c r="AF89" s="13">
        <v>0</v>
      </c>
      <c r="AG89" s="49" t="s">
        <v>1</v>
      </c>
      <c r="AH89" s="13">
        <v>0</v>
      </c>
      <c r="AI89" s="49">
        <v>24</v>
      </c>
      <c r="AJ89" s="13">
        <v>5.25</v>
      </c>
      <c r="AK89" s="49" t="s">
        <v>1</v>
      </c>
      <c r="AL89" s="13">
        <v>0</v>
      </c>
      <c r="AM89" s="184" t="s">
        <v>60</v>
      </c>
      <c r="AN89" s="177">
        <v>3.5</v>
      </c>
      <c r="AO89" s="178" t="s">
        <v>2</v>
      </c>
      <c r="AP89" s="185">
        <v>1</v>
      </c>
      <c r="AQ89" s="185">
        <v>3.6</v>
      </c>
      <c r="AR89" s="185">
        <v>0</v>
      </c>
      <c r="AS89" s="185">
        <v>0</v>
      </c>
      <c r="AT89" s="186" t="s">
        <v>1</v>
      </c>
      <c r="AU89" s="89">
        <v>73</v>
      </c>
      <c r="AV89" s="90" t="s">
        <v>291</v>
      </c>
      <c r="AW89" s="91">
        <v>5.25</v>
      </c>
    </row>
    <row r="90" spans="3:49" x14ac:dyDescent="0.25">
      <c r="C90" s="84">
        <f>C89+1</f>
        <v>81</v>
      </c>
      <c r="D90" s="3" t="s">
        <v>107</v>
      </c>
      <c r="E90" s="199">
        <v>3.5</v>
      </c>
      <c r="F90" s="199">
        <f>LEFT(E90, FIND("*", E90&amp;"*")-1)*1</f>
        <v>3.5</v>
      </c>
      <c r="G90" s="200" t="str">
        <f>IF(ISNUMBER(SEARCH("~*", E90)), "*", "")</f>
        <v/>
      </c>
      <c r="H90" s="198" t="str">
        <f>TEXT(I90,"0,0") &amp; J90</f>
        <v>3,5</v>
      </c>
      <c r="I90" s="6">
        <v>3.5</v>
      </c>
      <c r="J90" s="25" t="s">
        <v>1</v>
      </c>
      <c r="K90" s="2">
        <f>IF(R90&gt;0,1,0)</f>
        <v>1</v>
      </c>
      <c r="L90" s="2">
        <f>IF(J90="",I90,I90+0.1)</f>
        <v>3.5</v>
      </c>
      <c r="M90" s="197">
        <f>I90-AN90</f>
        <v>0</v>
      </c>
      <c r="N90" s="197">
        <f>IF(J90="",0,1)-IF(AO90="",0,1)</f>
        <v>0</v>
      </c>
      <c r="O90" s="18" t="str">
        <f>_xlfn.TEXTJOIN(,TRUE,
  IF(M90&lt;&gt;0,IF(M90&gt;0,"+","–"),""),
  IF(M90&lt;&gt;0,TEXT(TRUNC(ABS(M90)/0.5)*0.5,"0,0"),""),
  IF(N90&lt;&gt;0,IF(N90&gt;0," +"," –"),""),
  IF(N90&lt;&gt;0,"*","")
)</f>
        <v/>
      </c>
      <c r="P90" s="17">
        <f>IF(R90 &gt; 0, P89+1, "n/a")</f>
        <v>81</v>
      </c>
      <c r="Q90" s="10">
        <f>IF(AU90=0," ",IF(AU90-P90=0," ",AU90-P90))</f>
        <v>-7</v>
      </c>
      <c r="R90" s="26">
        <f>Z90+AB90+AF90+AJ90+AL90+AH90+AD90</f>
        <v>5</v>
      </c>
      <c r="S90" s="12">
        <f>R90-AW90</f>
        <v>0</v>
      </c>
      <c r="T90" s="13" t="str">
        <f>IF(SUMIF(Y90:AL90,"&lt;0")&lt;&gt;0,SUMIF(Y90:AL90,"&lt;0")*(-1)," ")</f>
        <v xml:space="preserve"> </v>
      </c>
      <c r="U90" s="14">
        <f>Z90+AB90+AF90+AH90+AJ90+AL90+AD90</f>
        <v>5</v>
      </c>
      <c r="V90" s="48">
        <f>U90-AW90</f>
        <v>0</v>
      </c>
      <c r="W90" s="49">
        <f>ROUNDUP(COUNTIF(Y90:AL90,"&gt; 0")/2,0)</f>
        <v>1</v>
      </c>
      <c r="X90" s="16">
        <f>IF(W90=0,"-",IF(W90-AW90&gt;8,R90/(8+AW90),R90/W90))</f>
        <v>5</v>
      </c>
      <c r="Y90" s="49" t="s">
        <v>1</v>
      </c>
      <c r="Z90" s="13">
        <v>0</v>
      </c>
      <c r="AA90" s="49" t="s">
        <v>1</v>
      </c>
      <c r="AB90" s="13">
        <v>0</v>
      </c>
      <c r="AC90" s="49" t="s">
        <v>1</v>
      </c>
      <c r="AD90" s="13">
        <v>0</v>
      </c>
      <c r="AE90" s="49">
        <v>32</v>
      </c>
      <c r="AF90" s="13">
        <v>5</v>
      </c>
      <c r="AG90" s="49" t="s">
        <v>1</v>
      </c>
      <c r="AH90" s="13">
        <v>0</v>
      </c>
      <c r="AI90" s="49" t="s">
        <v>1</v>
      </c>
      <c r="AJ90" s="13">
        <v>0</v>
      </c>
      <c r="AK90" s="49" t="s">
        <v>1</v>
      </c>
      <c r="AL90" s="13">
        <v>0</v>
      </c>
      <c r="AM90" s="184" t="s">
        <v>316</v>
      </c>
      <c r="AN90" s="177">
        <v>3.5</v>
      </c>
      <c r="AO90" s="178" t="s">
        <v>1</v>
      </c>
      <c r="AP90" s="185">
        <v>1</v>
      </c>
      <c r="AQ90" s="185">
        <v>3.5</v>
      </c>
      <c r="AR90" s="185">
        <v>0</v>
      </c>
      <c r="AS90" s="185">
        <v>0</v>
      </c>
      <c r="AT90" s="186" t="s">
        <v>1</v>
      </c>
      <c r="AU90" s="89">
        <v>74</v>
      </c>
      <c r="AV90" s="90" t="s">
        <v>291</v>
      </c>
      <c r="AW90" s="91">
        <v>5</v>
      </c>
    </row>
    <row r="91" spans="3:49" x14ac:dyDescent="0.25">
      <c r="C91" s="84">
        <f>C90+1</f>
        <v>82</v>
      </c>
      <c r="D91" s="3" t="s">
        <v>64</v>
      </c>
      <c r="E91" s="199" t="s">
        <v>65</v>
      </c>
      <c r="F91" s="199">
        <f>LEFT(E91, FIND("*", E91&amp;"*")-1)*1</f>
        <v>3</v>
      </c>
      <c r="G91" s="200" t="str">
        <f>IF(ISNUMBER(SEARCH("~*", E91)), "*", "")</f>
        <v>*</v>
      </c>
      <c r="H91" s="198" t="str">
        <f>TEXT(I91,"0,0") &amp; J91</f>
        <v>3,0*</v>
      </c>
      <c r="I91" s="6">
        <v>3</v>
      </c>
      <c r="J91" s="25" t="s">
        <v>2</v>
      </c>
      <c r="K91" s="2">
        <f>IF(R91&gt;0,1,0)</f>
        <v>1</v>
      </c>
      <c r="L91" s="2">
        <f>IF(J91="",I91,I91+0.1)</f>
        <v>3.1</v>
      </c>
      <c r="M91" s="197">
        <f>I91-AN91</f>
        <v>0</v>
      </c>
      <c r="N91" s="197">
        <f>IF(J91="",0,1)-IF(AO91="",0,1)</f>
        <v>0</v>
      </c>
      <c r="O91" s="18" t="str">
        <f>_xlfn.TEXTJOIN(,TRUE,
  IF(M91&lt;&gt;0,IF(M91&gt;0,"+","–"),""),
  IF(M91&lt;&gt;0,TEXT(TRUNC(ABS(M91)/0.5)*0.5,"0,0"),""),
  IF(N91&lt;&gt;0,IF(N91&gt;0," +"," –"),""),
  IF(N91&lt;&gt;0,"*","")
)</f>
        <v/>
      </c>
      <c r="P91" s="17">
        <f>IF(R91 &gt; 0, P90+1, "n/a")</f>
        <v>82</v>
      </c>
      <c r="Q91" s="10">
        <f>IF(AU91=0," ",IF(AU91-P91=0," ",AU91-P91))</f>
        <v>-7</v>
      </c>
      <c r="R91" s="26">
        <f>Z91+AB91+AF91+AJ91+AL91+AH91+AD91</f>
        <v>5</v>
      </c>
      <c r="S91" s="12">
        <f>R91-AW91</f>
        <v>0</v>
      </c>
      <c r="T91" s="13" t="str">
        <f>IF(SUMIF(Y91:AL91,"&lt;0")&lt;&gt;0,SUMIF(Y91:AL91,"&lt;0")*(-1)," ")</f>
        <v xml:space="preserve"> </v>
      </c>
      <c r="U91" s="14">
        <f>Z91+AB91+AF91+AH91+AJ91+AL91+AD91</f>
        <v>5</v>
      </c>
      <c r="V91" s="48">
        <f>U91-AW91</f>
        <v>0</v>
      </c>
      <c r="W91" s="49">
        <f>ROUNDUP(COUNTIF(Y91:AL91,"&gt; 0")/2,0)</f>
        <v>1</v>
      </c>
      <c r="X91" s="16">
        <f>IF(W91=0,"-",IF(W91-AW91&gt;8,R91/(8+AW91),R91/W91))</f>
        <v>5</v>
      </c>
      <c r="Y91" s="49" t="s">
        <v>1</v>
      </c>
      <c r="Z91" s="13">
        <v>0</v>
      </c>
      <c r="AA91" s="49" t="s">
        <v>1</v>
      </c>
      <c r="AB91" s="13">
        <v>0</v>
      </c>
      <c r="AC91" s="49" t="s">
        <v>1</v>
      </c>
      <c r="AD91" s="13">
        <v>0</v>
      </c>
      <c r="AE91" s="49" t="s">
        <v>1</v>
      </c>
      <c r="AF91" s="13">
        <v>0</v>
      </c>
      <c r="AG91" s="49" t="s">
        <v>1</v>
      </c>
      <c r="AH91" s="13">
        <v>0</v>
      </c>
      <c r="AI91" s="49">
        <v>32</v>
      </c>
      <c r="AJ91" s="13">
        <v>5</v>
      </c>
      <c r="AK91" s="49" t="s">
        <v>1</v>
      </c>
      <c r="AL91" s="13">
        <v>0</v>
      </c>
      <c r="AM91" s="184" t="s">
        <v>319</v>
      </c>
      <c r="AN91" s="177">
        <v>3</v>
      </c>
      <c r="AO91" s="178" t="s">
        <v>2</v>
      </c>
      <c r="AP91" s="185">
        <v>1</v>
      </c>
      <c r="AQ91" s="185">
        <v>3.1</v>
      </c>
      <c r="AR91" s="185">
        <v>0</v>
      </c>
      <c r="AS91" s="185">
        <v>0</v>
      </c>
      <c r="AT91" s="186" t="s">
        <v>1</v>
      </c>
      <c r="AU91" s="89">
        <v>75</v>
      </c>
      <c r="AV91" s="90" t="s">
        <v>291</v>
      </c>
      <c r="AW91" s="91">
        <v>5</v>
      </c>
    </row>
    <row r="92" spans="3:49" x14ac:dyDescent="0.25">
      <c r="C92" s="84">
        <f>C91+1</f>
        <v>83</v>
      </c>
      <c r="D92" s="3" t="s">
        <v>56</v>
      </c>
      <c r="E92" s="199">
        <v>3</v>
      </c>
      <c r="F92" s="199">
        <f>LEFT(E92, FIND("*", E92&amp;"*")-1)*1</f>
        <v>3</v>
      </c>
      <c r="G92" s="200" t="str">
        <f>IF(ISNUMBER(SEARCH("~*", E92)), "*", "")</f>
        <v/>
      </c>
      <c r="H92" s="198" t="str">
        <f>TEXT(I92,"0,0") &amp; J92</f>
        <v>3,0</v>
      </c>
      <c r="I92" s="6">
        <v>3</v>
      </c>
      <c r="J92" s="25" t="s">
        <v>1</v>
      </c>
      <c r="K92" s="2">
        <f>IF(R92&gt;0,1,0)</f>
        <v>1</v>
      </c>
      <c r="L92" s="2">
        <f>IF(J92="",I92,I92+0.1)</f>
        <v>3</v>
      </c>
      <c r="M92" s="197">
        <f>I92-AN92</f>
        <v>0</v>
      </c>
      <c r="N92" s="197">
        <f>IF(J92="",0,1)-IF(AO92="",0,1)</f>
        <v>0</v>
      </c>
      <c r="O92" s="18" t="str">
        <f>_xlfn.TEXTJOIN(,TRUE,
  IF(M92&lt;&gt;0,IF(M92&gt;0,"+","–"),""),
  IF(M92&lt;&gt;0,TEXT(TRUNC(ABS(M92)/0.5)*0.5,"0,0"),""),
  IF(N92&lt;&gt;0,IF(N92&gt;0," +"," –"),""),
  IF(N92&lt;&gt;0,"*","")
)</f>
        <v/>
      </c>
      <c r="P92" s="17">
        <f>IF(R92 &gt; 0, P91+1, "n/a")</f>
        <v>83</v>
      </c>
      <c r="Q92" s="10">
        <f>IF(AU92=0," ",IF(AU92-P92=0," ",AU92-P92))</f>
        <v>-7</v>
      </c>
      <c r="R92" s="26">
        <f>Z92+AB92+AF92+AJ92+AL92+AH92+AD92</f>
        <v>5</v>
      </c>
      <c r="S92" s="12">
        <f>R92-AW92</f>
        <v>0</v>
      </c>
      <c r="T92" s="13" t="str">
        <f>IF(SUMIF(Y92:AL92,"&lt;0")&lt;&gt;0,SUMIF(Y92:AL92,"&lt;0")*(-1)," ")</f>
        <v xml:space="preserve"> </v>
      </c>
      <c r="U92" s="14">
        <f>Z92+AB92+AF92+AH92+AJ92+AL92+AD92</f>
        <v>5</v>
      </c>
      <c r="V92" s="48">
        <f>U92-AW92</f>
        <v>0</v>
      </c>
      <c r="W92" s="49">
        <f>ROUNDUP(COUNTIF(Y92:AL92,"&gt; 0")/2,0)</f>
        <v>1</v>
      </c>
      <c r="X92" s="16">
        <f>IF(W92=0,"-",IF(W92-AW92&gt;8,R92/(8+AW92),R92/W92))</f>
        <v>5</v>
      </c>
      <c r="Y92" s="49" t="s">
        <v>1</v>
      </c>
      <c r="Z92" s="13">
        <v>0</v>
      </c>
      <c r="AA92" s="49" t="s">
        <v>1</v>
      </c>
      <c r="AB92" s="13">
        <v>0</v>
      </c>
      <c r="AC92" s="49" t="s">
        <v>1</v>
      </c>
      <c r="AD92" s="13">
        <v>0</v>
      </c>
      <c r="AE92" s="49" t="s">
        <v>1</v>
      </c>
      <c r="AF92" s="13">
        <v>0</v>
      </c>
      <c r="AG92" s="49" t="s">
        <v>1</v>
      </c>
      <c r="AH92" s="13">
        <v>0</v>
      </c>
      <c r="AI92" s="49">
        <v>32</v>
      </c>
      <c r="AJ92" s="13">
        <v>5</v>
      </c>
      <c r="AK92" s="49" t="s">
        <v>1</v>
      </c>
      <c r="AL92" s="13">
        <v>0</v>
      </c>
      <c r="AM92" s="184" t="s">
        <v>318</v>
      </c>
      <c r="AN92" s="177">
        <v>3</v>
      </c>
      <c r="AO92" s="178" t="s">
        <v>1</v>
      </c>
      <c r="AP92" s="185">
        <v>1</v>
      </c>
      <c r="AQ92" s="185">
        <v>3</v>
      </c>
      <c r="AR92" s="185">
        <v>0</v>
      </c>
      <c r="AS92" s="185">
        <v>0</v>
      </c>
      <c r="AT92" s="186" t="s">
        <v>1</v>
      </c>
      <c r="AU92" s="89">
        <v>76</v>
      </c>
      <c r="AV92" s="90" t="s">
        <v>291</v>
      </c>
      <c r="AW92" s="91">
        <v>5</v>
      </c>
    </row>
    <row r="93" spans="3:49" x14ac:dyDescent="0.25">
      <c r="C93" s="84">
        <f>C92+1</f>
        <v>84</v>
      </c>
      <c r="D93" s="3" t="s">
        <v>225</v>
      </c>
      <c r="E93" s="199">
        <v>4</v>
      </c>
      <c r="F93" s="199">
        <f>LEFT(E93, FIND("*", E93&amp;"*")-1)*1</f>
        <v>4</v>
      </c>
      <c r="G93" s="200" t="str">
        <f>IF(ISNUMBER(SEARCH("~*", E93)), "*", "")</f>
        <v/>
      </c>
      <c r="H93" s="198" t="str">
        <f>TEXT(I93,"0,0") &amp; J93</f>
        <v>4,0</v>
      </c>
      <c r="I93" s="6">
        <v>4</v>
      </c>
      <c r="J93" s="25" t="s">
        <v>1</v>
      </c>
      <c r="K93" s="2">
        <f>IF(R93&gt;0,1,0)</f>
        <v>1</v>
      </c>
      <c r="L93" s="2">
        <f>IF(J93="",I93,I93+0.1)</f>
        <v>4</v>
      </c>
      <c r="M93" s="197">
        <f>I93-AN93</f>
        <v>0</v>
      </c>
      <c r="N93" s="197">
        <f>IF(J93="",0,1)-IF(AO93="",0,1)</f>
        <v>0</v>
      </c>
      <c r="O93" s="18" t="str">
        <f>_xlfn.TEXTJOIN(,TRUE,
  IF(M93&lt;&gt;0,IF(M93&gt;0,"+","–"),""),
  IF(M93&lt;&gt;0,TEXT(TRUNC(ABS(M93)/0.5)*0.5,"0,0"),""),
  IF(N93&lt;&gt;0,IF(N93&gt;0," +"," –"),""),
  IF(N93&lt;&gt;0,"*","")
)</f>
        <v/>
      </c>
      <c r="P93" s="17">
        <f>IF(R93 &gt; 0, P92+1, "n/a")</f>
        <v>84</v>
      </c>
      <c r="Q93" s="10" t="str">
        <f>IF(AU93=0," ",IF(AU93-P93=0," ",AU93-P93))</f>
        <v xml:space="preserve"> </v>
      </c>
      <c r="R93" s="26">
        <f>Z93+AB93+AF93+AJ93+AL93+AH93+AD93</f>
        <v>4</v>
      </c>
      <c r="S93" s="12">
        <f>R93-AW93</f>
        <v>4</v>
      </c>
      <c r="T93" s="13" t="str">
        <f>IF(SUMIF(Y93:AL93,"&lt;0")&lt;&gt;0,SUMIF(Y93:AL93,"&lt;0")*(-1)," ")</f>
        <v xml:space="preserve"> </v>
      </c>
      <c r="U93" s="14">
        <f>Z93+AB93+AF93+AH93+AJ93+AL93+AD93</f>
        <v>4</v>
      </c>
      <c r="V93" s="48">
        <f>U93-AW93</f>
        <v>4</v>
      </c>
      <c r="W93" s="49">
        <f>ROUNDUP(COUNTIF(Y93:AL93,"&gt; 0")/2,0)</f>
        <v>1</v>
      </c>
      <c r="X93" s="16">
        <f>IF(W93=0,"-",IF(W93-AW93&gt;8,R93/(8+AW93),R93/W93))</f>
        <v>4</v>
      </c>
      <c r="Y93" s="49">
        <v>24</v>
      </c>
      <c r="Z93" s="13">
        <v>4</v>
      </c>
      <c r="AA93" s="49" t="s">
        <v>1</v>
      </c>
      <c r="AB93" s="13">
        <v>0</v>
      </c>
      <c r="AC93" s="49" t="s">
        <v>1</v>
      </c>
      <c r="AD93" s="13">
        <v>0</v>
      </c>
      <c r="AE93" s="49" t="s">
        <v>1</v>
      </c>
      <c r="AF93" s="13">
        <v>0</v>
      </c>
      <c r="AG93" s="49" t="s">
        <v>1</v>
      </c>
      <c r="AH93" s="13">
        <v>0</v>
      </c>
      <c r="AI93" s="49" t="s">
        <v>1</v>
      </c>
      <c r="AJ93" s="13">
        <v>0</v>
      </c>
      <c r="AK93" s="49" t="s">
        <v>1</v>
      </c>
      <c r="AL93" s="13">
        <v>0</v>
      </c>
      <c r="AM93" s="184" t="s">
        <v>317</v>
      </c>
      <c r="AN93" s="177">
        <v>4</v>
      </c>
      <c r="AO93" s="178" t="s">
        <v>1</v>
      </c>
      <c r="AP93" s="185">
        <v>0</v>
      </c>
      <c r="AQ93" s="185">
        <v>4</v>
      </c>
      <c r="AR93" s="185">
        <v>0</v>
      </c>
      <c r="AS93" s="185">
        <v>0</v>
      </c>
      <c r="AT93" s="186" t="s">
        <v>1</v>
      </c>
      <c r="AU93" s="89"/>
      <c r="AV93" s="90" t="e">
        <v>#VALUE!</v>
      </c>
      <c r="AW93" s="91">
        <v>0</v>
      </c>
    </row>
    <row r="94" spans="3:49" x14ac:dyDescent="0.25">
      <c r="C94" s="84">
        <f>C93+1</f>
        <v>85</v>
      </c>
      <c r="D94" s="3" t="s">
        <v>346</v>
      </c>
      <c r="E94" s="199">
        <v>3</v>
      </c>
      <c r="F94" s="199">
        <f>LEFT(E94, FIND("*", E94&amp;"*")-1)*1</f>
        <v>3</v>
      </c>
      <c r="G94" s="200" t="str">
        <f>IF(ISNUMBER(SEARCH("~*", E94)), "*", "")</f>
        <v/>
      </c>
      <c r="H94" s="198" t="str">
        <f>TEXT(I94,"0,0") &amp; J94</f>
        <v>3,0</v>
      </c>
      <c r="I94" s="6">
        <v>3</v>
      </c>
      <c r="J94" s="25" t="s">
        <v>1</v>
      </c>
      <c r="K94" s="2">
        <f>IF(R94&gt;0,1,0)</f>
        <v>1</v>
      </c>
      <c r="L94" s="2">
        <f>IF(J94="",I94,I94+0.1)</f>
        <v>3</v>
      </c>
      <c r="M94" s="197">
        <f>I94-AN94</f>
        <v>0</v>
      </c>
      <c r="N94" s="197">
        <f>IF(J94="",0,1)-IF(AO94="",0,1)</f>
        <v>0</v>
      </c>
      <c r="O94" s="18" t="str">
        <f>_xlfn.TEXTJOIN(,TRUE,
  IF(M94&lt;&gt;0,IF(M94&gt;0,"+","–"),""),
  IF(M94&lt;&gt;0,TEXT(TRUNC(ABS(M94)/0.5)*0.5,"0,0"),""),
  IF(N94&lt;&gt;0,IF(N94&gt;0," +"," –"),""),
  IF(N94&lt;&gt;0,"*","")
)</f>
        <v/>
      </c>
      <c r="P94" s="17">
        <f>IF(R94 &gt; 0, P93+1, "n/a")</f>
        <v>85</v>
      </c>
      <c r="Q94" s="10" t="str">
        <f>IF(AU94=0," ",IF(AU94-P94=0," ",AU94-P94))</f>
        <v xml:space="preserve"> </v>
      </c>
      <c r="R94" s="26">
        <f>Z94+AB94+AF94+AJ94+AL94+AH94+AD94</f>
        <v>4</v>
      </c>
      <c r="S94" s="12">
        <f>R94-AW94</f>
        <v>4</v>
      </c>
      <c r="T94" s="13" t="str">
        <f>IF(SUMIF(Y94:AL94,"&lt;0")&lt;&gt;0,SUMIF(Y94:AL94,"&lt;0")*(-1)," ")</f>
        <v xml:space="preserve"> </v>
      </c>
      <c r="U94" s="14">
        <f>Z94+AB94+AF94+AH94+AJ94+AL94+AD94</f>
        <v>4</v>
      </c>
      <c r="V94" s="48">
        <f>U94-AW94</f>
        <v>4</v>
      </c>
      <c r="W94" s="49">
        <f>ROUNDUP(COUNTIF(Y94:AL94,"&gt; 0")/2,0)</f>
        <v>1</v>
      </c>
      <c r="X94" s="16">
        <f>IF(W94=0,"-",IF(W94-AW94&gt;8,R94/(8+AW94),R94/W94))</f>
        <v>4</v>
      </c>
      <c r="Y94" s="49">
        <v>24</v>
      </c>
      <c r="Z94" s="13">
        <v>4</v>
      </c>
      <c r="AA94" s="49" t="s">
        <v>1</v>
      </c>
      <c r="AB94" s="13">
        <v>0</v>
      </c>
      <c r="AC94" s="49" t="s">
        <v>1</v>
      </c>
      <c r="AD94" s="13">
        <v>0</v>
      </c>
      <c r="AE94" s="49"/>
      <c r="AF94" s="13"/>
      <c r="AG94" s="49" t="s">
        <v>1</v>
      </c>
      <c r="AH94" s="13"/>
      <c r="AI94" s="49" t="s">
        <v>1</v>
      </c>
      <c r="AJ94" s="13">
        <v>0</v>
      </c>
      <c r="AK94" s="49" t="s">
        <v>1</v>
      </c>
      <c r="AL94" s="13">
        <v>0</v>
      </c>
      <c r="AM94" s="184" t="s">
        <v>318</v>
      </c>
      <c r="AN94" s="177">
        <v>3</v>
      </c>
      <c r="AO94" s="178" t="s">
        <v>1</v>
      </c>
      <c r="AP94" s="185">
        <v>0</v>
      </c>
      <c r="AQ94" s="185">
        <v>3</v>
      </c>
      <c r="AR94" s="185"/>
      <c r="AS94" s="185"/>
      <c r="AT94" s="186"/>
      <c r="AU94" s="89"/>
      <c r="AV94" s="90" t="s">
        <v>291</v>
      </c>
      <c r="AW94" s="91">
        <v>0</v>
      </c>
    </row>
    <row r="95" spans="3:49" x14ac:dyDescent="0.25">
      <c r="C95" s="84">
        <f>C94+1</f>
        <v>86</v>
      </c>
      <c r="D95" s="3" t="s">
        <v>347</v>
      </c>
      <c r="E95" s="199">
        <v>3</v>
      </c>
      <c r="F95" s="199">
        <f>LEFT(E95, FIND("*", E95&amp;"*")-1)*1</f>
        <v>3</v>
      </c>
      <c r="G95" s="200" t="str">
        <f>IF(ISNUMBER(SEARCH("~*", E95)), "*", "")</f>
        <v/>
      </c>
      <c r="H95" s="198" t="str">
        <f>TEXT(I95,"0,0") &amp; J95</f>
        <v>3,0</v>
      </c>
      <c r="I95" s="6">
        <v>3</v>
      </c>
      <c r="J95" s="25" t="s">
        <v>1</v>
      </c>
      <c r="K95" s="2">
        <f>IF(R95&gt;0,1,0)</f>
        <v>1</v>
      </c>
      <c r="L95" s="2">
        <f>IF(J95="",I95,I95+0.1)</f>
        <v>3</v>
      </c>
      <c r="M95" s="197">
        <f>I95-AN95</f>
        <v>0</v>
      </c>
      <c r="N95" s="197">
        <f>IF(J95="",0,1)-IF(AO95="",0,1)</f>
        <v>0</v>
      </c>
      <c r="O95" s="18" t="str">
        <f>_xlfn.TEXTJOIN(,TRUE,
  IF(M95&lt;&gt;0,IF(M95&gt;0,"+","–"),""),
  IF(M95&lt;&gt;0,TEXT(TRUNC(ABS(M95)/0.5)*0.5,"0,0"),""),
  IF(N95&lt;&gt;0,IF(N95&gt;0," +"," –"),""),
  IF(N95&lt;&gt;0,"*","")
)</f>
        <v/>
      </c>
      <c r="P95" s="17">
        <f>IF(R95 &gt; 0, P94+1, "n/a")</f>
        <v>86</v>
      </c>
      <c r="Q95" s="10" t="str">
        <f>IF(AU95=0," ",IF(AU95-P95=0," ",AU95-P95))</f>
        <v xml:space="preserve"> </v>
      </c>
      <c r="R95" s="26">
        <f>Z95+AB95+AF95+AJ95+AL95+AH95+AD95</f>
        <v>4</v>
      </c>
      <c r="S95" s="12">
        <f>R95-AW95</f>
        <v>4</v>
      </c>
      <c r="T95" s="13" t="str">
        <f>IF(SUMIF(Y95:AL95,"&lt;0")&lt;&gt;0,SUMIF(Y95:AL95,"&lt;0")*(-1)," ")</f>
        <v xml:space="preserve"> </v>
      </c>
      <c r="U95" s="14">
        <f>Z95+AB95+AF95+AH95+AJ95+AL95+AD95</f>
        <v>4</v>
      </c>
      <c r="V95" s="48">
        <f>U95-AW95</f>
        <v>4</v>
      </c>
      <c r="W95" s="49">
        <f>ROUNDUP(COUNTIF(Y95:AL95,"&gt; 0")/2,0)</f>
        <v>1</v>
      </c>
      <c r="X95" s="16">
        <f>IF(W95=0,"-",IF(W95-AW95&gt;8,R95/(8+AW95),R95/W95))</f>
        <v>4</v>
      </c>
      <c r="Y95" s="49">
        <v>24</v>
      </c>
      <c r="Z95" s="13">
        <v>4</v>
      </c>
      <c r="AA95" s="49" t="s">
        <v>1</v>
      </c>
      <c r="AB95" s="13">
        <v>0</v>
      </c>
      <c r="AC95" s="49" t="s">
        <v>1</v>
      </c>
      <c r="AD95" s="13">
        <v>0</v>
      </c>
      <c r="AE95" s="49"/>
      <c r="AF95" s="13"/>
      <c r="AG95" s="49" t="s">
        <v>1</v>
      </c>
      <c r="AH95" s="13"/>
      <c r="AI95" s="49" t="s">
        <v>1</v>
      </c>
      <c r="AJ95" s="13">
        <v>0</v>
      </c>
      <c r="AK95" s="49" t="s">
        <v>1</v>
      </c>
      <c r="AL95" s="13">
        <v>0</v>
      </c>
      <c r="AM95" s="184" t="s">
        <v>318</v>
      </c>
      <c r="AN95" s="177">
        <v>3</v>
      </c>
      <c r="AO95" s="178" t="s">
        <v>1</v>
      </c>
      <c r="AP95" s="185">
        <v>0</v>
      </c>
      <c r="AQ95" s="185">
        <v>3</v>
      </c>
      <c r="AR95" s="185"/>
      <c r="AS95" s="185"/>
      <c r="AT95" s="186"/>
      <c r="AU95" s="89"/>
      <c r="AV95" s="90" t="s">
        <v>291</v>
      </c>
      <c r="AW95" s="91">
        <v>0</v>
      </c>
    </row>
    <row r="96" spans="3:49" x14ac:dyDescent="0.25">
      <c r="C96" s="84">
        <f>C95+1</f>
        <v>87</v>
      </c>
      <c r="D96" s="3" t="s">
        <v>243</v>
      </c>
      <c r="E96" s="199" t="s">
        <v>65</v>
      </c>
      <c r="F96" s="199">
        <f>LEFT(E96, FIND("*", E96&amp;"*")-1)*1</f>
        <v>3</v>
      </c>
      <c r="G96" s="200" t="str">
        <f>IF(ISNUMBER(SEARCH("~*", E96)), "*", "")</f>
        <v>*</v>
      </c>
      <c r="H96" s="198" t="str">
        <f>TEXT(I96,"0,0") &amp; J96</f>
        <v>3,0*</v>
      </c>
      <c r="I96" s="6">
        <v>3</v>
      </c>
      <c r="J96" s="25" t="s">
        <v>2</v>
      </c>
      <c r="K96" s="2">
        <f>IF(R96&gt;0,1,0)</f>
        <v>1</v>
      </c>
      <c r="L96" s="2">
        <f>IF(J96="",I96,I96+0.1)</f>
        <v>3.1</v>
      </c>
      <c r="M96" s="197">
        <f>I96-AN96</f>
        <v>0</v>
      </c>
      <c r="N96" s="197">
        <f>IF(J96="",0,1)-IF(AO96="",0,1)</f>
        <v>0</v>
      </c>
      <c r="O96" s="18" t="str">
        <f>_xlfn.TEXTJOIN(,TRUE,
  IF(M96&lt;&gt;0,IF(M96&gt;0,"+","–"),""),
  IF(M96&lt;&gt;0,TEXT(TRUNC(ABS(M96)/0.5)*0.5,"0,0"),""),
  IF(N96&lt;&gt;0,IF(N96&gt;0," +"," –"),""),
  IF(N96&lt;&gt;0,"*","")
)</f>
        <v/>
      </c>
      <c r="P96" s="17">
        <f>IF(R96 &gt; 0, P95+1, "n/a")</f>
        <v>87</v>
      </c>
      <c r="Q96" s="10" t="str">
        <f>IF(AU96=0," ",IF(AU96-P96=0," ",AU96-P96))</f>
        <v xml:space="preserve"> </v>
      </c>
      <c r="R96" s="26">
        <f>Z96+AB96+AF96+AJ96+AL96+AH96+AD96</f>
        <v>3</v>
      </c>
      <c r="S96" s="12">
        <f>R96-AW96</f>
        <v>3</v>
      </c>
      <c r="T96" s="13" t="str">
        <f>IF(SUMIF(Y96:AL96,"&lt;0")&lt;&gt;0,SUMIF(Y96:AL96,"&lt;0")*(-1)," ")</f>
        <v xml:space="preserve"> </v>
      </c>
      <c r="U96" s="14">
        <f>Z96+AB96+AF96+AH96+AJ96+AL96+AD96</f>
        <v>3</v>
      </c>
      <c r="V96" s="48">
        <f>U96-AW96</f>
        <v>3</v>
      </c>
      <c r="W96" s="49">
        <f>ROUNDUP(COUNTIF(Y96:AL96,"&gt; 0")/2,0)</f>
        <v>1</v>
      </c>
      <c r="X96" s="16">
        <f>IF(W96=0,"-",IF(W96-AW96&gt;8,R96/(8+AW96),R96/W96))</f>
        <v>3</v>
      </c>
      <c r="Y96" s="49">
        <v>32</v>
      </c>
      <c r="Z96" s="13">
        <v>3</v>
      </c>
      <c r="AA96" s="49" t="s">
        <v>1</v>
      </c>
      <c r="AB96" s="13">
        <v>0</v>
      </c>
      <c r="AC96" s="49" t="s">
        <v>1</v>
      </c>
      <c r="AD96" s="13">
        <v>0</v>
      </c>
      <c r="AE96" s="49" t="s">
        <v>1</v>
      </c>
      <c r="AF96" s="13">
        <v>0</v>
      </c>
      <c r="AG96" s="49" t="s">
        <v>1</v>
      </c>
      <c r="AH96" s="13">
        <v>0</v>
      </c>
      <c r="AI96" s="49" t="s">
        <v>1</v>
      </c>
      <c r="AJ96" s="13">
        <v>0</v>
      </c>
      <c r="AK96" s="49" t="s">
        <v>1</v>
      </c>
      <c r="AL96" s="13">
        <v>0</v>
      </c>
      <c r="AM96" s="184" t="s">
        <v>319</v>
      </c>
      <c r="AN96" s="177">
        <v>3</v>
      </c>
      <c r="AO96" s="178" t="s">
        <v>2</v>
      </c>
      <c r="AP96" s="185">
        <v>0</v>
      </c>
      <c r="AQ96" s="185">
        <v>3.1</v>
      </c>
      <c r="AR96" s="185">
        <v>0</v>
      </c>
      <c r="AS96" s="185">
        <v>0</v>
      </c>
      <c r="AT96" s="186" t="s">
        <v>1</v>
      </c>
      <c r="AU96" s="89"/>
      <c r="AV96" s="90" t="e">
        <v>#VALUE!</v>
      </c>
      <c r="AW96" s="91">
        <v>0</v>
      </c>
    </row>
    <row r="97" spans="3:49" x14ac:dyDescent="0.25">
      <c r="C97" s="84">
        <f>C96+1</f>
        <v>88</v>
      </c>
      <c r="D97" s="3" t="s">
        <v>171</v>
      </c>
      <c r="E97" s="199">
        <v>4.5</v>
      </c>
      <c r="F97" s="199">
        <f>LEFT(E97, FIND("*", E97&amp;"*")-1)*1</f>
        <v>4.5</v>
      </c>
      <c r="G97" s="200" t="str">
        <f>IF(ISNUMBER(SEARCH("~*", E97)), "*", "")</f>
        <v/>
      </c>
      <c r="H97" s="198" t="str">
        <f>TEXT(I97,"0,0") &amp; J97</f>
        <v>5,0</v>
      </c>
      <c r="I97" s="6">
        <v>5</v>
      </c>
      <c r="J97" s="25" t="s">
        <v>1</v>
      </c>
      <c r="K97" s="2">
        <f>IF(R97&gt;0,1,0)</f>
        <v>0</v>
      </c>
      <c r="L97" s="2">
        <f>IF(J97="",I97,I97+0.1)</f>
        <v>5</v>
      </c>
      <c r="M97" s="197">
        <f>I97-AN97</f>
        <v>0</v>
      </c>
      <c r="N97" s="197">
        <f>IF(J97="",0,1)-IF(AO97="",0,1)</f>
        <v>0</v>
      </c>
      <c r="O97" s="18" t="str">
        <f>_xlfn.TEXTJOIN(,TRUE,
  IF(M97&lt;&gt;0,IF(M97&gt;0,"+","–"),""),
  IF(M97&lt;&gt;0,TEXT(TRUNC(ABS(M97)/0.5)*0.5,"0,0"),""),
  IF(N97&lt;&gt;0,IF(N97&gt;0," +"," –"),""),
  IF(N97&lt;&gt;0,"*","")
)</f>
        <v/>
      </c>
      <c r="P97" s="17" t="str">
        <f>IF(R97 &gt; 0, P96+1, "n/a")</f>
        <v>n/a</v>
      </c>
      <c r="Q97" s="10" t="e">
        <f>IF(AU97=0," ",IF(AU97-P97=0," ",AU97-P97))</f>
        <v>#VALUE!</v>
      </c>
      <c r="R97" s="26">
        <f>Z97+AB97+AF97+AJ97+AL97+AH97+AD97</f>
        <v>0</v>
      </c>
      <c r="S97" s="12">
        <f>R97-AW97</f>
        <v>0</v>
      </c>
      <c r="T97" s="13" t="str">
        <f>IF(SUMIF(Y97:AL97,"&lt;0")&lt;&gt;0,SUMIF(Y97:AL97,"&lt;0")*(-1)," ")</f>
        <v xml:space="preserve"> </v>
      </c>
      <c r="U97" s="14">
        <f>Z97+AB97+AF97+AH97+AJ97+AL97+AD97</f>
        <v>0</v>
      </c>
      <c r="V97" s="48">
        <f>U97-AW97</f>
        <v>0</v>
      </c>
      <c r="W97" s="49">
        <f>ROUNDUP(COUNTIF(Y97:AL97,"&gt; 0")/2,0)</f>
        <v>0</v>
      </c>
      <c r="X97" s="16" t="str">
        <f>IF(W97=0,"-",IF(W97-AW97&gt;8,R97/(8+AW97),R97/W97))</f>
        <v>-</v>
      </c>
      <c r="Y97" s="49" t="s">
        <v>1</v>
      </c>
      <c r="Z97" s="13">
        <v>0</v>
      </c>
      <c r="AA97" s="49" t="s">
        <v>1</v>
      </c>
      <c r="AB97" s="13">
        <v>0</v>
      </c>
      <c r="AC97" s="49" t="s">
        <v>1</v>
      </c>
      <c r="AD97" s="13">
        <v>0</v>
      </c>
      <c r="AE97" s="49" t="s">
        <v>1</v>
      </c>
      <c r="AF97" s="13">
        <v>0</v>
      </c>
      <c r="AG97" s="49" t="s">
        <v>1</v>
      </c>
      <c r="AH97" s="13">
        <v>0</v>
      </c>
      <c r="AI97" s="49" t="s">
        <v>1</v>
      </c>
      <c r="AJ97" s="13">
        <v>0</v>
      </c>
      <c r="AK97" s="49" t="s">
        <v>1</v>
      </c>
      <c r="AL97" s="13">
        <v>0</v>
      </c>
      <c r="AM97" s="184" t="s">
        <v>321</v>
      </c>
      <c r="AN97" s="177">
        <v>5</v>
      </c>
      <c r="AO97" s="178" t="s">
        <v>1</v>
      </c>
      <c r="AP97" s="185">
        <v>0</v>
      </c>
      <c r="AQ97" s="185">
        <v>5</v>
      </c>
      <c r="AR97" s="185">
        <v>0</v>
      </c>
      <c r="AS97" s="185">
        <v>0</v>
      </c>
      <c r="AT97" s="186" t="s">
        <v>1</v>
      </c>
      <c r="AU97" s="89" t="s">
        <v>320</v>
      </c>
      <c r="AV97" s="90" t="e">
        <v>#VALUE!</v>
      </c>
      <c r="AW97" s="91">
        <v>0</v>
      </c>
    </row>
    <row r="98" spans="3:49" x14ac:dyDescent="0.25">
      <c r="C98" s="84">
        <f>C97+1</f>
        <v>89</v>
      </c>
      <c r="D98" s="3" t="s">
        <v>179</v>
      </c>
      <c r="E98" s="199">
        <v>5</v>
      </c>
      <c r="F98" s="199">
        <f>LEFT(E98, FIND("*", E98&amp;"*")-1)*1</f>
        <v>5</v>
      </c>
      <c r="G98" s="200" t="str">
        <f>IF(ISNUMBER(SEARCH("~*", E98)), "*", "")</f>
        <v/>
      </c>
      <c r="H98" s="198" t="str">
        <f>TEXT(I98,"0,0") &amp; J98</f>
        <v>5,0</v>
      </c>
      <c r="I98" s="6">
        <v>5</v>
      </c>
      <c r="J98" s="25" t="s">
        <v>1</v>
      </c>
      <c r="K98" s="2">
        <f>IF(R98&gt;0,1,0)</f>
        <v>0</v>
      </c>
      <c r="L98" s="2">
        <f>IF(J98="",I98,I98+0.1)</f>
        <v>5</v>
      </c>
      <c r="M98" s="197">
        <f>I98-AN98</f>
        <v>0</v>
      </c>
      <c r="N98" s="197">
        <f>IF(J98="",0,1)-IF(AO98="",0,1)</f>
        <v>0</v>
      </c>
      <c r="O98" s="18" t="str">
        <f>_xlfn.TEXTJOIN(,TRUE,
  IF(M98&lt;&gt;0,IF(M98&gt;0,"+","–"),""),
  IF(M98&lt;&gt;0,TEXT(TRUNC(ABS(M98)/0.5)*0.5,"0,0"),""),
  IF(N98&lt;&gt;0,IF(N98&gt;0," +"," –"),""),
  IF(N98&lt;&gt;0,"*","")
)</f>
        <v/>
      </c>
      <c r="P98" s="17" t="str">
        <f>IF(R98 &gt; 0, P97+1, "n/a")</f>
        <v>n/a</v>
      </c>
      <c r="Q98" s="10" t="e">
        <f>IF(AU98=0," ",IF(AU98-P98=0," ",AU98-P98))</f>
        <v>#VALUE!</v>
      </c>
      <c r="R98" s="26">
        <f>Z98+AB98+AF98+AJ98+AL98+AH98+AD98</f>
        <v>0</v>
      </c>
      <c r="S98" s="12">
        <f>R98-AW98</f>
        <v>0</v>
      </c>
      <c r="T98" s="13" t="str">
        <f>IF(SUMIF(Y98:AL98,"&lt;0")&lt;&gt;0,SUMIF(Y98:AL98,"&lt;0")*(-1)," ")</f>
        <v xml:space="preserve"> </v>
      </c>
      <c r="U98" s="14">
        <f>Z98+AB98+AF98+AH98+AJ98+AL98+AD98</f>
        <v>0</v>
      </c>
      <c r="V98" s="48">
        <f>U98-AW98</f>
        <v>0</v>
      </c>
      <c r="W98" s="49">
        <f>ROUNDUP(COUNTIF(Y98:AL98,"&gt; 0")/2,0)</f>
        <v>0</v>
      </c>
      <c r="X98" s="16" t="str">
        <f>IF(W98=0,"-",IF(W98-AW98&gt;8,R98/(8+AW98),R98/W98))</f>
        <v>-</v>
      </c>
      <c r="Y98" s="49" t="s">
        <v>1</v>
      </c>
      <c r="Z98" s="13">
        <v>0</v>
      </c>
      <c r="AA98" s="49" t="s">
        <v>1</v>
      </c>
      <c r="AB98" s="13">
        <v>0</v>
      </c>
      <c r="AC98" s="49" t="s">
        <v>1</v>
      </c>
      <c r="AD98" s="13">
        <v>0</v>
      </c>
      <c r="AE98" s="49" t="s">
        <v>1</v>
      </c>
      <c r="AF98" s="13">
        <v>0</v>
      </c>
      <c r="AG98" s="49" t="s">
        <v>1</v>
      </c>
      <c r="AH98" s="13">
        <v>0</v>
      </c>
      <c r="AI98" s="49" t="s">
        <v>1</v>
      </c>
      <c r="AJ98" s="13">
        <v>0</v>
      </c>
      <c r="AK98" s="49" t="s">
        <v>1</v>
      </c>
      <c r="AL98" s="13">
        <v>0</v>
      </c>
      <c r="AM98" s="184" t="s">
        <v>321</v>
      </c>
      <c r="AN98" s="177">
        <v>5</v>
      </c>
      <c r="AO98" s="178" t="s">
        <v>1</v>
      </c>
      <c r="AP98" s="185">
        <v>0</v>
      </c>
      <c r="AQ98" s="185">
        <v>5</v>
      </c>
      <c r="AR98" s="185">
        <v>0</v>
      </c>
      <c r="AS98" s="185">
        <v>0</v>
      </c>
      <c r="AT98" s="186" t="s">
        <v>1</v>
      </c>
      <c r="AU98" s="89" t="s">
        <v>320</v>
      </c>
      <c r="AV98" s="90" t="e">
        <v>#VALUE!</v>
      </c>
      <c r="AW98" s="91">
        <v>0</v>
      </c>
    </row>
    <row r="99" spans="3:49" x14ac:dyDescent="0.25">
      <c r="C99" s="84">
        <f>C98+1</f>
        <v>90</v>
      </c>
      <c r="D99" s="3" t="s">
        <v>295</v>
      </c>
      <c r="E99" s="199">
        <v>5</v>
      </c>
      <c r="F99" s="199">
        <f>LEFT(E99, FIND("*", E99&amp;"*")-1)*1</f>
        <v>5</v>
      </c>
      <c r="G99" s="200" t="str">
        <f>IF(ISNUMBER(SEARCH("~*", E99)), "*", "")</f>
        <v/>
      </c>
      <c r="H99" s="198" t="str">
        <f>TEXT(I99,"0,0") &amp; J99</f>
        <v>5,0</v>
      </c>
      <c r="I99" s="6">
        <v>5</v>
      </c>
      <c r="J99" s="25" t="s">
        <v>1</v>
      </c>
      <c r="K99" s="2">
        <f>IF(R99&gt;0,1,0)</f>
        <v>0</v>
      </c>
      <c r="L99" s="2">
        <f>IF(J99="",I99,I99+0.1)</f>
        <v>5</v>
      </c>
      <c r="M99" s="197">
        <f>I99-AN99</f>
        <v>0</v>
      </c>
      <c r="N99" s="197">
        <f>IF(J99="",0,1)-IF(AO99="",0,1)</f>
        <v>0</v>
      </c>
      <c r="O99" s="18" t="str">
        <f>_xlfn.TEXTJOIN(,TRUE,
  IF(M99&lt;&gt;0,IF(M99&gt;0,"+","–"),""),
  IF(M99&lt;&gt;0,TEXT(TRUNC(ABS(M99)/0.5)*0.5,"0,0"),""),
  IF(N99&lt;&gt;0,IF(N99&gt;0," +"," –"),""),
  IF(N99&lt;&gt;0,"*","")
)</f>
        <v/>
      </c>
      <c r="P99" s="17" t="str">
        <f>IF(R99 &gt; 0, P98+1, "n/a")</f>
        <v>n/a</v>
      </c>
      <c r="Q99" s="10" t="e">
        <f>IF(AU99=0," ",IF(AU99-P99=0," ",AU99-P99))</f>
        <v>#VALUE!</v>
      </c>
      <c r="R99" s="26">
        <f>Z99+AB99+AF99+AJ99+AL99+AH99+AD99</f>
        <v>0</v>
      </c>
      <c r="S99" s="12">
        <f>R99-AW99</f>
        <v>0</v>
      </c>
      <c r="T99" s="13" t="str">
        <f>IF(SUMIF(Y99:AL99,"&lt;0")&lt;&gt;0,SUMIF(Y99:AL99,"&lt;0")*(-1)," ")</f>
        <v xml:space="preserve"> </v>
      </c>
      <c r="U99" s="14">
        <f>Z99+AB99+AF99+AH99+AJ99+AL99+AD99</f>
        <v>0</v>
      </c>
      <c r="V99" s="48">
        <f>U99-AW99</f>
        <v>0</v>
      </c>
      <c r="W99" s="49">
        <f>ROUNDUP(COUNTIF(Y99:AL99,"&gt; 0")/2,0)</f>
        <v>0</v>
      </c>
      <c r="X99" s="16" t="str">
        <f>IF(W99=0,"-",IF(W99-AW99&gt;8,R99/(8+AW99),R99/W99))</f>
        <v>-</v>
      </c>
      <c r="Y99" s="49" t="s">
        <v>1</v>
      </c>
      <c r="Z99" s="13">
        <v>0</v>
      </c>
      <c r="AA99" s="49" t="s">
        <v>1</v>
      </c>
      <c r="AB99" s="13">
        <v>0</v>
      </c>
      <c r="AC99" s="49" t="s">
        <v>1</v>
      </c>
      <c r="AD99" s="13">
        <v>0</v>
      </c>
      <c r="AE99" s="49" t="s">
        <v>1</v>
      </c>
      <c r="AF99" s="13">
        <v>0</v>
      </c>
      <c r="AG99" s="49" t="s">
        <v>1</v>
      </c>
      <c r="AH99" s="13">
        <v>0</v>
      </c>
      <c r="AI99" s="49" t="s">
        <v>1</v>
      </c>
      <c r="AJ99" s="13">
        <v>0</v>
      </c>
      <c r="AK99" s="49" t="s">
        <v>1</v>
      </c>
      <c r="AL99" s="13">
        <v>0</v>
      </c>
      <c r="AM99" s="184" t="s">
        <v>321</v>
      </c>
      <c r="AN99" s="177">
        <v>5</v>
      </c>
      <c r="AO99" s="178" t="s">
        <v>1</v>
      </c>
      <c r="AP99" s="185">
        <v>0</v>
      </c>
      <c r="AQ99" s="185">
        <v>5</v>
      </c>
      <c r="AR99" s="185">
        <v>0</v>
      </c>
      <c r="AS99" s="185">
        <v>0</v>
      </c>
      <c r="AT99" s="186" t="s">
        <v>1</v>
      </c>
      <c r="AU99" s="89" t="s">
        <v>320</v>
      </c>
      <c r="AV99" s="90" t="e">
        <v>#VALUE!</v>
      </c>
      <c r="AW99" s="91">
        <v>0</v>
      </c>
    </row>
    <row r="100" spans="3:49" x14ac:dyDescent="0.25">
      <c r="C100" s="84">
        <f>C99+1</f>
        <v>91</v>
      </c>
      <c r="D100" s="3" t="s">
        <v>215</v>
      </c>
      <c r="E100" s="199">
        <v>5</v>
      </c>
      <c r="F100" s="199">
        <f>LEFT(E100, FIND("*", E100&amp;"*")-1)*1</f>
        <v>5</v>
      </c>
      <c r="G100" s="200" t="str">
        <f>IF(ISNUMBER(SEARCH("~*", E100)), "*", "")</f>
        <v/>
      </c>
      <c r="H100" s="198" t="str">
        <f>TEXT(I100,"0,0") &amp; J100</f>
        <v>5,0</v>
      </c>
      <c r="I100" s="6">
        <v>5</v>
      </c>
      <c r="J100" s="25" t="s">
        <v>1</v>
      </c>
      <c r="K100" s="2">
        <f>IF(R100&gt;0,1,0)</f>
        <v>0</v>
      </c>
      <c r="L100" s="2">
        <f>IF(J100="",I100,I100+0.1)</f>
        <v>5</v>
      </c>
      <c r="M100" s="197">
        <f>I100-AN100</f>
        <v>0</v>
      </c>
      <c r="N100" s="197">
        <f>IF(J100="",0,1)-IF(AO100="",0,1)</f>
        <v>0</v>
      </c>
      <c r="O100" s="18" t="str">
        <f>_xlfn.TEXTJOIN(,TRUE,
  IF(M100&lt;&gt;0,IF(M100&gt;0,"+","–"),""),
  IF(M100&lt;&gt;0,TEXT(TRUNC(ABS(M100)/0.5)*0.5,"0,0"),""),
  IF(N100&lt;&gt;0,IF(N100&gt;0," +"," –"),""),
  IF(N100&lt;&gt;0,"*","")
)</f>
        <v/>
      </c>
      <c r="P100" s="17" t="str">
        <f>IF(R100 &gt; 0, P99+1, "n/a")</f>
        <v>n/a</v>
      </c>
      <c r="Q100" s="10" t="e">
        <f>IF(AU100=0," ",IF(AU100-P100=0," ",AU100-P100))</f>
        <v>#VALUE!</v>
      </c>
      <c r="R100" s="26">
        <f>Z100+AB100+AF100+AJ100+AL100+AH100+AD100</f>
        <v>0</v>
      </c>
      <c r="S100" s="12">
        <f>R100-AW100</f>
        <v>0</v>
      </c>
      <c r="T100" s="13" t="str">
        <f>IF(SUMIF(Y100:AL100,"&lt;0")&lt;&gt;0,SUMIF(Y100:AL100,"&lt;0")*(-1)," ")</f>
        <v xml:space="preserve"> </v>
      </c>
      <c r="U100" s="14">
        <f>Z100+AB100+AF100+AH100+AJ100+AL100+AD100</f>
        <v>0</v>
      </c>
      <c r="V100" s="48">
        <f>U100-AW100</f>
        <v>0</v>
      </c>
      <c r="W100" s="49">
        <f>ROUNDUP(COUNTIF(Y100:AL100,"&gt; 0")/2,0)</f>
        <v>0</v>
      </c>
      <c r="X100" s="16" t="str">
        <f>IF(W100=0,"-",IF(W100-AW100&gt;8,R100/(8+AW100),R100/W100))</f>
        <v>-</v>
      </c>
      <c r="Y100" s="49" t="s">
        <v>1</v>
      </c>
      <c r="Z100" s="13">
        <v>0</v>
      </c>
      <c r="AA100" s="49" t="s">
        <v>1</v>
      </c>
      <c r="AB100" s="13">
        <v>0</v>
      </c>
      <c r="AC100" s="49" t="s">
        <v>1</v>
      </c>
      <c r="AD100" s="13">
        <v>0</v>
      </c>
      <c r="AE100" s="49" t="s">
        <v>1</v>
      </c>
      <c r="AF100" s="13">
        <v>0</v>
      </c>
      <c r="AG100" s="49" t="s">
        <v>1</v>
      </c>
      <c r="AH100" s="13">
        <v>0</v>
      </c>
      <c r="AI100" s="49" t="s">
        <v>1</v>
      </c>
      <c r="AJ100" s="13">
        <v>0</v>
      </c>
      <c r="AK100" s="49" t="s">
        <v>1</v>
      </c>
      <c r="AL100" s="13">
        <v>0</v>
      </c>
      <c r="AM100" s="184" t="s">
        <v>321</v>
      </c>
      <c r="AN100" s="177">
        <v>5</v>
      </c>
      <c r="AO100" s="178" t="s">
        <v>1</v>
      </c>
      <c r="AP100" s="185">
        <v>0</v>
      </c>
      <c r="AQ100" s="185">
        <v>5</v>
      </c>
      <c r="AR100" s="185">
        <v>0</v>
      </c>
      <c r="AS100" s="185">
        <v>0</v>
      </c>
      <c r="AT100" s="186" t="s">
        <v>1</v>
      </c>
      <c r="AU100" s="89" t="s">
        <v>320</v>
      </c>
      <c r="AV100" s="90" t="e">
        <v>#VALUE!</v>
      </c>
      <c r="AW100" s="91">
        <v>0</v>
      </c>
    </row>
    <row r="101" spans="3:49" x14ac:dyDescent="0.25">
      <c r="C101" s="84">
        <f>C100+1</f>
        <v>92</v>
      </c>
      <c r="D101" s="3" t="s">
        <v>140</v>
      </c>
      <c r="E101" s="199">
        <v>5</v>
      </c>
      <c r="F101" s="199">
        <f>LEFT(E101, FIND("*", E101&amp;"*")-1)*1</f>
        <v>5</v>
      </c>
      <c r="G101" s="200" t="str">
        <f>IF(ISNUMBER(SEARCH("~*", E101)), "*", "")</f>
        <v/>
      </c>
      <c r="H101" s="198" t="str">
        <f>TEXT(I101,"0,0") &amp; J101</f>
        <v>5,0</v>
      </c>
      <c r="I101" s="6">
        <v>5</v>
      </c>
      <c r="J101" s="25" t="s">
        <v>1</v>
      </c>
      <c r="K101" s="2">
        <f>IF(R101&gt;0,1,0)</f>
        <v>0</v>
      </c>
      <c r="L101" s="2">
        <f>IF(J101="",I101,I101+0.1)</f>
        <v>5</v>
      </c>
      <c r="M101" s="197">
        <f>I101-AN101</f>
        <v>0</v>
      </c>
      <c r="N101" s="197">
        <f>IF(J101="",0,1)-IF(AO101="",0,1)</f>
        <v>0</v>
      </c>
      <c r="O101" s="18" t="str">
        <f>_xlfn.TEXTJOIN(,TRUE,
  IF(M101&lt;&gt;0,IF(M101&gt;0,"+","–"),""),
  IF(M101&lt;&gt;0,TEXT(TRUNC(ABS(M101)/0.5)*0.5,"0,0"),""),
  IF(N101&lt;&gt;0,IF(N101&gt;0," +"," –"),""),
  IF(N101&lt;&gt;0,"*","")
)</f>
        <v/>
      </c>
      <c r="P101" s="17" t="str">
        <f>IF(R101 &gt; 0, P100+1, "n/a")</f>
        <v>n/a</v>
      </c>
      <c r="Q101" s="10" t="e">
        <f>IF(AU101=0," ",IF(AU101-P101=0," ",AU101-P101))</f>
        <v>#VALUE!</v>
      </c>
      <c r="R101" s="26">
        <f>Z101+AB101+AF101+AJ101+AL101+AH101+AD101</f>
        <v>0</v>
      </c>
      <c r="S101" s="12">
        <f>R101-AW101</f>
        <v>0</v>
      </c>
      <c r="T101" s="13" t="str">
        <f>IF(SUMIF(Y101:AL101,"&lt;0")&lt;&gt;0,SUMIF(Y101:AL101,"&lt;0")*(-1)," ")</f>
        <v xml:space="preserve"> </v>
      </c>
      <c r="U101" s="14">
        <f>Z101+AB101+AF101+AH101+AJ101+AL101+AD101</f>
        <v>0</v>
      </c>
      <c r="V101" s="48">
        <f>U101-AW101</f>
        <v>0</v>
      </c>
      <c r="W101" s="49">
        <f>ROUNDUP(COUNTIF(Y101:AL101,"&gt; 0")/2,0)</f>
        <v>0</v>
      </c>
      <c r="X101" s="16" t="str">
        <f>IF(W101=0,"-",IF(W101-AW101&gt;8,R101/(8+AW101),R101/W101))</f>
        <v>-</v>
      </c>
      <c r="Y101" s="49" t="s">
        <v>1</v>
      </c>
      <c r="Z101" s="13">
        <v>0</v>
      </c>
      <c r="AA101" s="49" t="s">
        <v>1</v>
      </c>
      <c r="AB101" s="13">
        <v>0</v>
      </c>
      <c r="AC101" s="49" t="s">
        <v>1</v>
      </c>
      <c r="AD101" s="13">
        <v>0</v>
      </c>
      <c r="AE101" s="49" t="s">
        <v>1</v>
      </c>
      <c r="AF101" s="13">
        <v>0</v>
      </c>
      <c r="AG101" s="49" t="s">
        <v>1</v>
      </c>
      <c r="AH101" s="13">
        <v>0</v>
      </c>
      <c r="AI101" s="49" t="s">
        <v>1</v>
      </c>
      <c r="AJ101" s="13">
        <v>0</v>
      </c>
      <c r="AK101" s="49" t="s">
        <v>1</v>
      </c>
      <c r="AL101" s="13">
        <v>0</v>
      </c>
      <c r="AM101" s="184" t="s">
        <v>321</v>
      </c>
      <c r="AN101" s="177">
        <v>5</v>
      </c>
      <c r="AO101" s="178" t="s">
        <v>1</v>
      </c>
      <c r="AP101" s="185">
        <v>0</v>
      </c>
      <c r="AQ101" s="185">
        <v>5</v>
      </c>
      <c r="AR101" s="185">
        <v>0</v>
      </c>
      <c r="AS101" s="185">
        <v>0</v>
      </c>
      <c r="AT101" s="186" t="s">
        <v>1</v>
      </c>
      <c r="AU101" s="89" t="s">
        <v>320</v>
      </c>
      <c r="AV101" s="90" t="e">
        <v>#VALUE!</v>
      </c>
      <c r="AW101" s="91">
        <v>0</v>
      </c>
    </row>
    <row r="102" spans="3:49" x14ac:dyDescent="0.25">
      <c r="C102" s="84">
        <f>C101+1</f>
        <v>93</v>
      </c>
      <c r="D102" s="3" t="s">
        <v>161</v>
      </c>
      <c r="E102" s="199">
        <v>5</v>
      </c>
      <c r="F102" s="199">
        <f>LEFT(E102, FIND("*", E102&amp;"*")-1)*1</f>
        <v>5</v>
      </c>
      <c r="G102" s="200" t="str">
        <f>IF(ISNUMBER(SEARCH("~*", E102)), "*", "")</f>
        <v/>
      </c>
      <c r="H102" s="198" t="str">
        <f>TEXT(I102,"0,0") &amp; J102</f>
        <v>5,0</v>
      </c>
      <c r="I102" s="6">
        <v>5</v>
      </c>
      <c r="J102" s="25" t="s">
        <v>1</v>
      </c>
      <c r="K102" s="2">
        <f>IF(R102&gt;0,1,0)</f>
        <v>0</v>
      </c>
      <c r="L102" s="2">
        <f>IF(J102="",I102,I102+0.1)</f>
        <v>5</v>
      </c>
      <c r="M102" s="197">
        <f>I102-AN102</f>
        <v>0</v>
      </c>
      <c r="N102" s="197">
        <f>IF(J102="",0,1)-IF(AO102="",0,1)</f>
        <v>0</v>
      </c>
      <c r="O102" s="18" t="str">
        <f>_xlfn.TEXTJOIN(,TRUE,
  IF(M102&lt;&gt;0,IF(M102&gt;0,"+","–"),""),
  IF(M102&lt;&gt;0,TEXT(TRUNC(ABS(M102)/0.5)*0.5,"0,0"),""),
  IF(N102&lt;&gt;0,IF(N102&gt;0," +"," –"),""),
  IF(N102&lt;&gt;0,"*","")
)</f>
        <v/>
      </c>
      <c r="P102" s="17" t="str">
        <f>IF(R102 &gt; 0, P101+1, "n/a")</f>
        <v>n/a</v>
      </c>
      <c r="Q102" s="10" t="e">
        <f>IF(AU102=0," ",IF(AU102-P102=0," ",AU102-P102))</f>
        <v>#VALUE!</v>
      </c>
      <c r="R102" s="26">
        <f>Z102+AB102+AF102+AJ102+AL102+AH102+AD102</f>
        <v>0</v>
      </c>
      <c r="S102" s="12">
        <f>R102-AW102</f>
        <v>0</v>
      </c>
      <c r="T102" s="13" t="str">
        <f>IF(SUMIF(Y102:AL102,"&lt;0")&lt;&gt;0,SUMIF(Y102:AL102,"&lt;0")*(-1)," ")</f>
        <v xml:space="preserve"> </v>
      </c>
      <c r="U102" s="14">
        <f>Z102+AB102+AF102+AH102+AJ102+AL102+AD102</f>
        <v>0</v>
      </c>
      <c r="V102" s="48">
        <f>U102-AW102</f>
        <v>0</v>
      </c>
      <c r="W102" s="49">
        <f>ROUNDUP(COUNTIF(Y102:AL102,"&gt; 0")/2,0)</f>
        <v>0</v>
      </c>
      <c r="X102" s="16" t="str">
        <f>IF(W102=0,"-",IF(W102-AW102&gt;8,R102/(8+AW102),R102/W102))</f>
        <v>-</v>
      </c>
      <c r="Y102" s="49" t="s">
        <v>1</v>
      </c>
      <c r="Z102" s="13">
        <v>0</v>
      </c>
      <c r="AA102" s="49" t="s">
        <v>1</v>
      </c>
      <c r="AB102" s="13">
        <v>0</v>
      </c>
      <c r="AC102" s="49" t="s">
        <v>1</v>
      </c>
      <c r="AD102" s="13">
        <v>0</v>
      </c>
      <c r="AE102" s="49" t="s">
        <v>1</v>
      </c>
      <c r="AF102" s="13">
        <v>0</v>
      </c>
      <c r="AG102" s="49" t="s">
        <v>1</v>
      </c>
      <c r="AH102" s="13">
        <v>0</v>
      </c>
      <c r="AI102" s="49" t="s">
        <v>1</v>
      </c>
      <c r="AJ102" s="13">
        <v>0</v>
      </c>
      <c r="AK102" s="49" t="s">
        <v>1</v>
      </c>
      <c r="AL102" s="13">
        <v>0</v>
      </c>
      <c r="AM102" s="184" t="s">
        <v>321</v>
      </c>
      <c r="AN102" s="177">
        <v>5</v>
      </c>
      <c r="AO102" s="178" t="s">
        <v>1</v>
      </c>
      <c r="AP102" s="185">
        <v>0</v>
      </c>
      <c r="AQ102" s="185">
        <v>5</v>
      </c>
      <c r="AR102" s="185">
        <v>0</v>
      </c>
      <c r="AS102" s="185">
        <v>0</v>
      </c>
      <c r="AT102" s="186" t="s">
        <v>1</v>
      </c>
      <c r="AU102" s="89" t="s">
        <v>320</v>
      </c>
      <c r="AV102" s="90" t="e">
        <v>#VALUE!</v>
      </c>
      <c r="AW102" s="91">
        <v>0</v>
      </c>
    </row>
    <row r="103" spans="3:49" x14ac:dyDescent="0.25">
      <c r="C103" s="84">
        <f>C102+1</f>
        <v>94</v>
      </c>
      <c r="D103" s="3" t="s">
        <v>283</v>
      </c>
      <c r="E103" s="199">
        <v>5</v>
      </c>
      <c r="F103" s="199">
        <f>LEFT(E103, FIND("*", E103&amp;"*")-1)*1</f>
        <v>5</v>
      </c>
      <c r="G103" s="200" t="str">
        <f>IF(ISNUMBER(SEARCH("~*", E103)), "*", "")</f>
        <v/>
      </c>
      <c r="H103" s="198" t="str">
        <f>TEXT(I103,"0,0") &amp; J103</f>
        <v>5,0</v>
      </c>
      <c r="I103" s="6">
        <v>5</v>
      </c>
      <c r="J103" s="25" t="s">
        <v>1</v>
      </c>
      <c r="K103" s="2">
        <f>IF(R103&gt;0,1,0)</f>
        <v>0</v>
      </c>
      <c r="L103" s="2">
        <f>IF(J103="",I103,I103+0.1)</f>
        <v>5</v>
      </c>
      <c r="M103" s="197">
        <f>I103-AN103</f>
        <v>0</v>
      </c>
      <c r="N103" s="197">
        <f>IF(J103="",0,1)-IF(AO103="",0,1)</f>
        <v>0</v>
      </c>
      <c r="O103" s="18" t="str">
        <f>_xlfn.TEXTJOIN(,TRUE,
  IF(M103&lt;&gt;0,IF(M103&gt;0,"+","–"),""),
  IF(M103&lt;&gt;0,TEXT(TRUNC(ABS(M103)/0.5)*0.5,"0,0"),""),
  IF(N103&lt;&gt;0,IF(N103&gt;0," +"," –"),""),
  IF(N103&lt;&gt;0,"*","")
)</f>
        <v/>
      </c>
      <c r="P103" s="17" t="str">
        <f>IF(R103 &gt; 0, P102+1, "n/a")</f>
        <v>n/a</v>
      </c>
      <c r="Q103" s="10" t="e">
        <f>IF(AU103=0," ",IF(AU103-P103=0," ",AU103-P103))</f>
        <v>#VALUE!</v>
      </c>
      <c r="R103" s="26">
        <f>Z103+AB103+AF103+AJ103+AL103+AH103+AD103</f>
        <v>0</v>
      </c>
      <c r="S103" s="12">
        <f>R103-AW103</f>
        <v>0</v>
      </c>
      <c r="T103" s="13" t="str">
        <f>IF(SUMIF(Y103:AL103,"&lt;0")&lt;&gt;0,SUMIF(Y103:AL103,"&lt;0")*(-1)," ")</f>
        <v xml:space="preserve"> </v>
      </c>
      <c r="U103" s="14">
        <f>Z103+AB103+AF103+AH103+AJ103+AL103+AD103</f>
        <v>0</v>
      </c>
      <c r="V103" s="48">
        <f>U103-AW103</f>
        <v>0</v>
      </c>
      <c r="W103" s="49">
        <f>ROUNDUP(COUNTIF(Y103:AL103,"&gt; 0")/2,0)</f>
        <v>0</v>
      </c>
      <c r="X103" s="16" t="str">
        <f>IF(W103=0,"-",IF(W103-AW103&gt;8,R103/(8+AW103),R103/W103))</f>
        <v>-</v>
      </c>
      <c r="Y103" s="49" t="s">
        <v>1</v>
      </c>
      <c r="Z103" s="13">
        <v>0</v>
      </c>
      <c r="AA103" s="49" t="s">
        <v>1</v>
      </c>
      <c r="AB103" s="13">
        <v>0</v>
      </c>
      <c r="AC103" s="49" t="s">
        <v>1</v>
      </c>
      <c r="AD103" s="13">
        <v>0</v>
      </c>
      <c r="AE103" s="49" t="s">
        <v>1</v>
      </c>
      <c r="AF103" s="13">
        <v>0</v>
      </c>
      <c r="AG103" s="49" t="s">
        <v>1</v>
      </c>
      <c r="AH103" s="13">
        <v>0</v>
      </c>
      <c r="AI103" s="49" t="s">
        <v>1</v>
      </c>
      <c r="AJ103" s="13">
        <v>0</v>
      </c>
      <c r="AK103" s="49" t="s">
        <v>1</v>
      </c>
      <c r="AL103" s="13">
        <v>0</v>
      </c>
      <c r="AM103" s="184" t="s">
        <v>321</v>
      </c>
      <c r="AN103" s="177">
        <v>5</v>
      </c>
      <c r="AO103" s="178" t="s">
        <v>1</v>
      </c>
      <c r="AP103" s="185">
        <v>0</v>
      </c>
      <c r="AQ103" s="185">
        <v>5</v>
      </c>
      <c r="AR103" s="185">
        <v>0</v>
      </c>
      <c r="AS103" s="185">
        <v>0</v>
      </c>
      <c r="AT103" s="186" t="s">
        <v>1</v>
      </c>
      <c r="AU103" s="89" t="s">
        <v>320</v>
      </c>
      <c r="AV103" s="90" t="e">
        <v>#VALUE!</v>
      </c>
      <c r="AW103" s="91">
        <v>0</v>
      </c>
    </row>
    <row r="104" spans="3:49" x14ac:dyDescent="0.25">
      <c r="C104" s="84">
        <f>C103+1</f>
        <v>95</v>
      </c>
      <c r="D104" s="3" t="s">
        <v>296</v>
      </c>
      <c r="E104" s="199" t="s">
        <v>145</v>
      </c>
      <c r="F104" s="199">
        <f>LEFT(E104, FIND("*", E104&amp;"*")-1)*1</f>
        <v>4.5</v>
      </c>
      <c r="G104" s="200" t="str">
        <f>IF(ISNUMBER(SEARCH("~*", E104)), "*", "")</f>
        <v>*</v>
      </c>
      <c r="H104" s="198" t="str">
        <f>TEXT(I104,"0,0") &amp; J104</f>
        <v>4,5*</v>
      </c>
      <c r="I104" s="6">
        <v>4.5</v>
      </c>
      <c r="J104" s="25" t="s">
        <v>2</v>
      </c>
      <c r="K104" s="2">
        <f>IF(R104&gt;0,1,0)</f>
        <v>0</v>
      </c>
      <c r="L104" s="2">
        <f>IF(J104="",I104,I104+0.1)</f>
        <v>4.5999999999999996</v>
      </c>
      <c r="M104" s="197">
        <f>I104-AN104</f>
        <v>0</v>
      </c>
      <c r="N104" s="197">
        <f>IF(J104="",0,1)-IF(AO104="",0,1)</f>
        <v>0</v>
      </c>
      <c r="O104" s="18" t="str">
        <f>_xlfn.TEXTJOIN(,TRUE,
  IF(M104&lt;&gt;0,IF(M104&gt;0,"+","–"),""),
  IF(M104&lt;&gt;0,TEXT(TRUNC(ABS(M104)/0.5)*0.5,"0,0"),""),
  IF(N104&lt;&gt;0,IF(N104&gt;0," +"," –"),""),
  IF(N104&lt;&gt;0,"*","")
)</f>
        <v/>
      </c>
      <c r="P104" s="17" t="str">
        <f>IF(R104 &gt; 0, P103+1, "n/a")</f>
        <v>n/a</v>
      </c>
      <c r="Q104" s="10" t="e">
        <f>IF(AU104=0," ",IF(AU104-P104=0," ",AU104-P104))</f>
        <v>#VALUE!</v>
      </c>
      <c r="R104" s="26">
        <f>Z104+AB104+AF104+AJ104+AL104+AH104+AD104</f>
        <v>0</v>
      </c>
      <c r="S104" s="12">
        <f>R104-AW104</f>
        <v>0</v>
      </c>
      <c r="T104" s="13" t="str">
        <f>IF(SUMIF(Y104:AL104,"&lt;0")&lt;&gt;0,SUMIF(Y104:AL104,"&lt;0")*(-1)," ")</f>
        <v xml:space="preserve"> </v>
      </c>
      <c r="U104" s="14">
        <f>Z104+AB104+AF104+AH104+AJ104+AL104+AD104</f>
        <v>0</v>
      </c>
      <c r="V104" s="48">
        <f>U104-AW104</f>
        <v>0</v>
      </c>
      <c r="W104" s="49">
        <f>ROUNDUP(COUNTIF(Y104:AL104,"&gt; 0")/2,0)</f>
        <v>0</v>
      </c>
      <c r="X104" s="16" t="str">
        <f>IF(W104=0,"-",IF(W104-AW104&gt;8,R104/(8+AW104),R104/W104))</f>
        <v>-</v>
      </c>
      <c r="Y104" s="49" t="s">
        <v>1</v>
      </c>
      <c r="Z104" s="13">
        <v>0</v>
      </c>
      <c r="AA104" s="49" t="s">
        <v>1</v>
      </c>
      <c r="AB104" s="13">
        <v>0</v>
      </c>
      <c r="AC104" s="49" t="s">
        <v>1</v>
      </c>
      <c r="AD104" s="13">
        <v>0</v>
      </c>
      <c r="AE104" s="49" t="s">
        <v>1</v>
      </c>
      <c r="AF104" s="13">
        <v>0</v>
      </c>
      <c r="AG104" s="49" t="s">
        <v>1</v>
      </c>
      <c r="AH104" s="13">
        <v>0</v>
      </c>
      <c r="AI104" s="49" t="s">
        <v>1</v>
      </c>
      <c r="AJ104" s="13">
        <v>0</v>
      </c>
      <c r="AK104" s="49" t="s">
        <v>1</v>
      </c>
      <c r="AL104" s="13">
        <v>0</v>
      </c>
      <c r="AM104" s="184" t="s">
        <v>145</v>
      </c>
      <c r="AN104" s="177">
        <v>4.5</v>
      </c>
      <c r="AO104" s="178" t="s">
        <v>2</v>
      </c>
      <c r="AP104" s="185">
        <v>0</v>
      </c>
      <c r="AQ104" s="185">
        <v>4.5999999999999996</v>
      </c>
      <c r="AR104" s="185">
        <v>0</v>
      </c>
      <c r="AS104" s="185">
        <v>0</v>
      </c>
      <c r="AT104" s="186" t="s">
        <v>1</v>
      </c>
      <c r="AU104" s="89" t="s">
        <v>320</v>
      </c>
      <c r="AV104" s="90" t="e">
        <v>#VALUE!</v>
      </c>
      <c r="AW104" s="91">
        <v>0</v>
      </c>
    </row>
    <row r="105" spans="3:49" x14ac:dyDescent="0.25">
      <c r="C105" s="84">
        <f>C104+1</f>
        <v>96</v>
      </c>
      <c r="D105" s="3" t="s">
        <v>218</v>
      </c>
      <c r="E105" s="199" t="s">
        <v>145</v>
      </c>
      <c r="F105" s="199">
        <f>LEFT(E105, FIND("*", E105&amp;"*")-1)*1</f>
        <v>4.5</v>
      </c>
      <c r="G105" s="200" t="str">
        <f>IF(ISNUMBER(SEARCH("~*", E105)), "*", "")</f>
        <v>*</v>
      </c>
      <c r="H105" s="198" t="str">
        <f>TEXT(I105,"0,0") &amp; J105</f>
        <v>4,5*</v>
      </c>
      <c r="I105" s="6">
        <v>4.5</v>
      </c>
      <c r="J105" s="25" t="s">
        <v>2</v>
      </c>
      <c r="K105" s="2">
        <f>IF(R105&gt;0,1,0)</f>
        <v>0</v>
      </c>
      <c r="L105" s="2">
        <f>IF(J105="",I105,I105+0.1)</f>
        <v>4.5999999999999996</v>
      </c>
      <c r="M105" s="197">
        <f>I105-AN105</f>
        <v>0</v>
      </c>
      <c r="N105" s="197">
        <f>IF(J105="",0,1)-IF(AO105="",0,1)</f>
        <v>0</v>
      </c>
      <c r="O105" s="18" t="str">
        <f>_xlfn.TEXTJOIN(,TRUE,
  IF(M105&lt;&gt;0,IF(M105&gt;0,"+","–"),""),
  IF(M105&lt;&gt;0,TEXT(TRUNC(ABS(M105)/0.5)*0.5,"0,0"),""),
  IF(N105&lt;&gt;0,IF(N105&gt;0," +"," –"),""),
  IF(N105&lt;&gt;0,"*","")
)</f>
        <v/>
      </c>
      <c r="P105" s="17" t="str">
        <f>IF(R105 &gt; 0, P104+1, "n/a")</f>
        <v>n/a</v>
      </c>
      <c r="Q105" s="10" t="e">
        <f>IF(AU105=0," ",IF(AU105-P105=0," ",AU105-P105))</f>
        <v>#VALUE!</v>
      </c>
      <c r="R105" s="26">
        <f>Z105+AB105+AF105+AJ105+AL105+AH105+AD105</f>
        <v>0</v>
      </c>
      <c r="S105" s="12">
        <f>R105-AW105</f>
        <v>0</v>
      </c>
      <c r="T105" s="13" t="str">
        <f>IF(SUMIF(Y105:AL105,"&lt;0")&lt;&gt;0,SUMIF(Y105:AL105,"&lt;0")*(-1)," ")</f>
        <v xml:space="preserve"> </v>
      </c>
      <c r="U105" s="14">
        <f>Z105+AB105+AF105+AH105+AJ105+AL105+AD105</f>
        <v>0</v>
      </c>
      <c r="V105" s="48">
        <f>U105-AW105</f>
        <v>0</v>
      </c>
      <c r="W105" s="49">
        <f>ROUNDUP(COUNTIF(Y105:AL105,"&gt; 0")/2,0)</f>
        <v>0</v>
      </c>
      <c r="X105" s="16" t="str">
        <f>IF(W105=0,"-",IF(W105-AW105&gt;8,R105/(8+AW105),R105/W105))</f>
        <v>-</v>
      </c>
      <c r="Y105" s="49" t="s">
        <v>1</v>
      </c>
      <c r="Z105" s="13">
        <v>0</v>
      </c>
      <c r="AA105" s="49" t="s">
        <v>1</v>
      </c>
      <c r="AB105" s="13">
        <v>0</v>
      </c>
      <c r="AC105" s="49" t="s">
        <v>1</v>
      </c>
      <c r="AD105" s="13">
        <v>0</v>
      </c>
      <c r="AE105" s="49" t="s">
        <v>1</v>
      </c>
      <c r="AF105" s="13">
        <v>0</v>
      </c>
      <c r="AG105" s="49" t="s">
        <v>1</v>
      </c>
      <c r="AH105" s="13">
        <v>0</v>
      </c>
      <c r="AI105" s="49" t="s">
        <v>1</v>
      </c>
      <c r="AJ105" s="13">
        <v>0</v>
      </c>
      <c r="AK105" s="49" t="s">
        <v>1</v>
      </c>
      <c r="AL105" s="13">
        <v>0</v>
      </c>
      <c r="AM105" s="184" t="s">
        <v>145</v>
      </c>
      <c r="AN105" s="177">
        <v>4.5</v>
      </c>
      <c r="AO105" s="178" t="s">
        <v>2</v>
      </c>
      <c r="AP105" s="185">
        <v>0</v>
      </c>
      <c r="AQ105" s="185">
        <v>4.5999999999999996</v>
      </c>
      <c r="AR105" s="185">
        <v>0</v>
      </c>
      <c r="AS105" s="185">
        <v>0</v>
      </c>
      <c r="AT105" s="186" t="s">
        <v>1</v>
      </c>
      <c r="AU105" s="89" t="s">
        <v>320</v>
      </c>
      <c r="AV105" s="90" t="e">
        <v>#VALUE!</v>
      </c>
      <c r="AW105" s="91">
        <v>0</v>
      </c>
    </row>
    <row r="106" spans="3:49" x14ac:dyDescent="0.25">
      <c r="C106" s="84">
        <f>C105+1</f>
        <v>97</v>
      </c>
      <c r="D106" s="3" t="s">
        <v>181</v>
      </c>
      <c r="E106" s="199">
        <v>4.5</v>
      </c>
      <c r="F106" s="199">
        <f>LEFT(E106, FIND("*", E106&amp;"*")-1)*1</f>
        <v>4.5</v>
      </c>
      <c r="G106" s="200" t="str">
        <f>IF(ISNUMBER(SEARCH("~*", E106)), "*", "")</f>
        <v/>
      </c>
      <c r="H106" s="198" t="str">
        <f>TEXT(I106,"0,0") &amp; J106</f>
        <v>4,5</v>
      </c>
      <c r="I106" s="6">
        <v>4.5</v>
      </c>
      <c r="J106" s="25" t="s">
        <v>1</v>
      </c>
      <c r="K106" s="2">
        <f>IF(R106&gt;0,1,0)</f>
        <v>0</v>
      </c>
      <c r="L106" s="2">
        <f>IF(J106="",I106,I106+0.1)</f>
        <v>4.5</v>
      </c>
      <c r="M106" s="197">
        <f>I106-AN106</f>
        <v>0</v>
      </c>
      <c r="N106" s="197">
        <f>IF(J106="",0,1)-IF(AO106="",0,1)</f>
        <v>0</v>
      </c>
      <c r="O106" s="18" t="str">
        <f>_xlfn.TEXTJOIN(,TRUE,
  IF(M106&lt;&gt;0,IF(M106&gt;0,"+","–"),""),
  IF(M106&lt;&gt;0,TEXT(TRUNC(ABS(M106)/0.5)*0.5,"0,0"),""),
  IF(N106&lt;&gt;0,IF(N106&gt;0," +"," –"),""),
  IF(N106&lt;&gt;0,"*","")
)</f>
        <v/>
      </c>
      <c r="P106" s="17" t="str">
        <f>IF(R106 &gt; 0, P105+1, "n/a")</f>
        <v>n/a</v>
      </c>
      <c r="Q106" s="10" t="e">
        <f>IF(AU106=0," ",IF(AU106-P106=0," ",AU106-P106))</f>
        <v>#VALUE!</v>
      </c>
      <c r="R106" s="26">
        <f>Z106+AB106+AF106+AJ106+AL106+AH106+AD106</f>
        <v>0</v>
      </c>
      <c r="S106" s="12">
        <f>R106-AW106</f>
        <v>0</v>
      </c>
      <c r="T106" s="13" t="str">
        <f>IF(SUMIF(Y106:AL106,"&lt;0")&lt;&gt;0,SUMIF(Y106:AL106,"&lt;0")*(-1)," ")</f>
        <v xml:space="preserve"> </v>
      </c>
      <c r="U106" s="14">
        <f>Z106+AB106+AF106+AH106+AJ106+AL106+AD106</f>
        <v>0</v>
      </c>
      <c r="V106" s="48">
        <f>U106-AW106</f>
        <v>0</v>
      </c>
      <c r="W106" s="49">
        <f>ROUNDUP(COUNTIF(Y106:AL106,"&gt; 0")/2,0)</f>
        <v>0</v>
      </c>
      <c r="X106" s="16" t="str">
        <f>IF(W106=0,"-",IF(W106-AW106&gt;8,R106/(8+AW106),R106/W106))</f>
        <v>-</v>
      </c>
      <c r="Y106" s="49" t="s">
        <v>1</v>
      </c>
      <c r="Z106" s="13">
        <v>0</v>
      </c>
      <c r="AA106" s="49" t="s">
        <v>1</v>
      </c>
      <c r="AB106" s="13">
        <v>0</v>
      </c>
      <c r="AC106" s="49" t="s">
        <v>1</v>
      </c>
      <c r="AD106" s="13">
        <v>0</v>
      </c>
      <c r="AE106" s="49" t="s">
        <v>1</v>
      </c>
      <c r="AF106" s="13">
        <v>0</v>
      </c>
      <c r="AG106" s="49" t="s">
        <v>1</v>
      </c>
      <c r="AH106" s="13">
        <v>0</v>
      </c>
      <c r="AI106" s="49" t="s">
        <v>1</v>
      </c>
      <c r="AJ106" s="13">
        <v>0</v>
      </c>
      <c r="AK106" s="49" t="s">
        <v>1</v>
      </c>
      <c r="AL106" s="13">
        <v>0</v>
      </c>
      <c r="AM106" s="184" t="s">
        <v>315</v>
      </c>
      <c r="AN106" s="177">
        <v>4.5</v>
      </c>
      <c r="AO106" s="178" t="s">
        <v>1</v>
      </c>
      <c r="AP106" s="185">
        <v>0</v>
      </c>
      <c r="AQ106" s="185">
        <v>4.5</v>
      </c>
      <c r="AR106" s="185">
        <v>0</v>
      </c>
      <c r="AS106" s="185">
        <v>0</v>
      </c>
      <c r="AT106" s="186" t="s">
        <v>1</v>
      </c>
      <c r="AU106" s="89" t="s">
        <v>320</v>
      </c>
      <c r="AV106" s="90" t="e">
        <v>#VALUE!</v>
      </c>
      <c r="AW106" s="91">
        <v>0</v>
      </c>
    </row>
    <row r="107" spans="3:49" x14ac:dyDescent="0.25">
      <c r="C107" s="84">
        <f>C106+1</f>
        <v>98</v>
      </c>
      <c r="D107" s="3" t="s">
        <v>227</v>
      </c>
      <c r="E107" s="199">
        <v>4.5</v>
      </c>
      <c r="F107" s="199">
        <f>LEFT(E107, FIND("*", E107&amp;"*")-1)*1</f>
        <v>4.5</v>
      </c>
      <c r="G107" s="200" t="str">
        <f>IF(ISNUMBER(SEARCH("~*", E107)), "*", "")</f>
        <v/>
      </c>
      <c r="H107" s="198" t="str">
        <f>TEXT(I107,"0,0") &amp; J107</f>
        <v>4,5</v>
      </c>
      <c r="I107" s="6">
        <v>4.5</v>
      </c>
      <c r="J107" s="25" t="s">
        <v>1</v>
      </c>
      <c r="K107" s="2">
        <f>IF(R107&gt;0,1,0)</f>
        <v>0</v>
      </c>
      <c r="L107" s="2">
        <f>IF(J107="",I107,I107+0.1)</f>
        <v>4.5</v>
      </c>
      <c r="M107" s="197">
        <f>I107-AN107</f>
        <v>0</v>
      </c>
      <c r="N107" s="197">
        <f>IF(J107="",0,1)-IF(AO107="",0,1)</f>
        <v>0</v>
      </c>
      <c r="O107" s="18" t="str">
        <f>_xlfn.TEXTJOIN(,TRUE,
  IF(M107&lt;&gt;0,IF(M107&gt;0,"+","–"),""),
  IF(M107&lt;&gt;0,TEXT(TRUNC(ABS(M107)/0.5)*0.5,"0,0"),""),
  IF(N107&lt;&gt;0,IF(N107&gt;0," +"," –"),""),
  IF(N107&lt;&gt;0,"*","")
)</f>
        <v/>
      </c>
      <c r="P107" s="17" t="str">
        <f>IF(R107 &gt; 0, P106+1, "n/a")</f>
        <v>n/a</v>
      </c>
      <c r="Q107" s="10" t="e">
        <f>IF(AU107=0," ",IF(AU107-P107=0," ",AU107-P107))</f>
        <v>#VALUE!</v>
      </c>
      <c r="R107" s="26">
        <f>Z107+AB107+AF107+AJ107+AL107+AH107+AD107</f>
        <v>0</v>
      </c>
      <c r="S107" s="12">
        <f>R107-AW107</f>
        <v>0</v>
      </c>
      <c r="T107" s="13" t="str">
        <f>IF(SUMIF(Y107:AL107,"&lt;0")&lt;&gt;0,SUMIF(Y107:AL107,"&lt;0")*(-1)," ")</f>
        <v xml:space="preserve"> </v>
      </c>
      <c r="U107" s="14">
        <f>Z107+AB107+AF107+AH107+AJ107+AL107+AD107</f>
        <v>0</v>
      </c>
      <c r="V107" s="48">
        <f>U107-AW107</f>
        <v>0</v>
      </c>
      <c r="W107" s="49">
        <f>ROUNDUP(COUNTIF(Y107:AL107,"&gt; 0")/2,0)</f>
        <v>0</v>
      </c>
      <c r="X107" s="16" t="str">
        <f>IF(W107=0,"-",IF(W107-AW107&gt;8,R107/(8+AW107),R107/W107))</f>
        <v>-</v>
      </c>
      <c r="Y107" s="49" t="s">
        <v>1</v>
      </c>
      <c r="Z107" s="13">
        <v>0</v>
      </c>
      <c r="AA107" s="49" t="s">
        <v>1</v>
      </c>
      <c r="AB107" s="13">
        <v>0</v>
      </c>
      <c r="AC107" s="49" t="s">
        <v>1</v>
      </c>
      <c r="AD107" s="13">
        <v>0</v>
      </c>
      <c r="AE107" s="49" t="s">
        <v>1</v>
      </c>
      <c r="AF107" s="13">
        <v>0</v>
      </c>
      <c r="AG107" s="49" t="s">
        <v>1</v>
      </c>
      <c r="AH107" s="13">
        <v>0</v>
      </c>
      <c r="AI107" s="49" t="s">
        <v>1</v>
      </c>
      <c r="AJ107" s="13">
        <v>0</v>
      </c>
      <c r="AK107" s="49" t="s">
        <v>1</v>
      </c>
      <c r="AL107" s="13">
        <v>0</v>
      </c>
      <c r="AM107" s="184" t="s">
        <v>315</v>
      </c>
      <c r="AN107" s="177">
        <v>4.5</v>
      </c>
      <c r="AO107" s="178" t="s">
        <v>1</v>
      </c>
      <c r="AP107" s="185">
        <v>0</v>
      </c>
      <c r="AQ107" s="185">
        <v>4.5</v>
      </c>
      <c r="AR107" s="185">
        <v>0</v>
      </c>
      <c r="AS107" s="185">
        <v>0</v>
      </c>
      <c r="AT107" s="186" t="s">
        <v>1</v>
      </c>
      <c r="AU107" s="89" t="s">
        <v>320</v>
      </c>
      <c r="AV107" s="90" t="e">
        <v>#VALUE!</v>
      </c>
      <c r="AW107" s="91">
        <v>0</v>
      </c>
    </row>
    <row r="108" spans="3:49" x14ac:dyDescent="0.25">
      <c r="C108" s="84">
        <f>C107+1</f>
        <v>99</v>
      </c>
      <c r="D108" s="3" t="s">
        <v>301</v>
      </c>
      <c r="E108" s="199">
        <v>4.5</v>
      </c>
      <c r="F108" s="199">
        <f>LEFT(E108, FIND("*", E108&amp;"*")-1)*1</f>
        <v>4.5</v>
      </c>
      <c r="G108" s="200" t="str">
        <f>IF(ISNUMBER(SEARCH("~*", E108)), "*", "")</f>
        <v/>
      </c>
      <c r="H108" s="198" t="str">
        <f>TEXT(I108,"0,0") &amp; J108</f>
        <v>4,5</v>
      </c>
      <c r="I108" s="6">
        <v>4.5</v>
      </c>
      <c r="J108" s="25" t="s">
        <v>1</v>
      </c>
      <c r="K108" s="2">
        <f>IF(R108&gt;0,1,0)</f>
        <v>0</v>
      </c>
      <c r="L108" s="2">
        <f>IF(J108="",I108,I108+0.1)</f>
        <v>4.5</v>
      </c>
      <c r="M108" s="197">
        <f>I108-AN108</f>
        <v>0</v>
      </c>
      <c r="N108" s="197">
        <f>IF(J108="",0,1)-IF(AO108="",0,1)</f>
        <v>0</v>
      </c>
      <c r="O108" s="18" t="str">
        <f>_xlfn.TEXTJOIN(,TRUE,
  IF(M108&lt;&gt;0,IF(M108&gt;0,"+","–"),""),
  IF(M108&lt;&gt;0,TEXT(TRUNC(ABS(M108)/0.5)*0.5,"0,0"),""),
  IF(N108&lt;&gt;0,IF(N108&gt;0," +"," –"),""),
  IF(N108&lt;&gt;0,"*","")
)</f>
        <v/>
      </c>
      <c r="P108" s="17" t="str">
        <f>IF(R108 &gt; 0, P107+1, "n/a")</f>
        <v>n/a</v>
      </c>
      <c r="Q108" s="10" t="e">
        <f>IF(AU108=0," ",IF(AU108-P108=0," ",AU108-P108))</f>
        <v>#VALUE!</v>
      </c>
      <c r="R108" s="26">
        <f>Z108+AB108+AF108+AJ108+AL108+AH108+AD108</f>
        <v>0</v>
      </c>
      <c r="S108" s="12">
        <f>R108-AW108</f>
        <v>0</v>
      </c>
      <c r="T108" s="13" t="str">
        <f>IF(SUMIF(Y108:AL108,"&lt;0")&lt;&gt;0,SUMIF(Y108:AL108,"&lt;0")*(-1)," ")</f>
        <v xml:space="preserve"> </v>
      </c>
      <c r="U108" s="14">
        <f>Z108+AB108+AF108+AH108+AJ108+AL108+AD108</f>
        <v>0</v>
      </c>
      <c r="V108" s="48">
        <f>U108-AW108</f>
        <v>0</v>
      </c>
      <c r="W108" s="49">
        <f>ROUNDUP(COUNTIF(Y108:AL108,"&gt; 0")/2,0)</f>
        <v>0</v>
      </c>
      <c r="X108" s="16" t="str">
        <f>IF(W108=0,"-",IF(W108-AW108&gt;8,R108/(8+AW108),R108/W108))</f>
        <v>-</v>
      </c>
      <c r="Y108" s="49" t="s">
        <v>1</v>
      </c>
      <c r="Z108" s="13">
        <v>0</v>
      </c>
      <c r="AA108" s="49" t="s">
        <v>1</v>
      </c>
      <c r="AB108" s="13">
        <v>0</v>
      </c>
      <c r="AC108" s="49" t="s">
        <v>1</v>
      </c>
      <c r="AD108" s="13">
        <v>0</v>
      </c>
      <c r="AE108" s="49" t="s">
        <v>1</v>
      </c>
      <c r="AF108" s="13">
        <v>0</v>
      </c>
      <c r="AG108" s="49" t="s">
        <v>1</v>
      </c>
      <c r="AH108" s="13">
        <v>0</v>
      </c>
      <c r="AI108" s="49" t="s">
        <v>1</v>
      </c>
      <c r="AJ108" s="13">
        <v>0</v>
      </c>
      <c r="AK108" s="49" t="s">
        <v>1</v>
      </c>
      <c r="AL108" s="13">
        <v>0</v>
      </c>
      <c r="AM108" s="184" t="s">
        <v>315</v>
      </c>
      <c r="AN108" s="177">
        <v>4.5</v>
      </c>
      <c r="AO108" s="178" t="s">
        <v>1</v>
      </c>
      <c r="AP108" s="185">
        <v>0</v>
      </c>
      <c r="AQ108" s="185">
        <v>4.5</v>
      </c>
      <c r="AR108" s="185">
        <v>0</v>
      </c>
      <c r="AS108" s="185">
        <v>0</v>
      </c>
      <c r="AT108" s="186" t="s">
        <v>1</v>
      </c>
      <c r="AU108" s="89" t="s">
        <v>320</v>
      </c>
      <c r="AV108" s="90" t="e">
        <v>#VALUE!</v>
      </c>
      <c r="AW108" s="91">
        <v>0</v>
      </c>
    </row>
    <row r="109" spans="3:49" x14ac:dyDescent="0.25">
      <c r="C109" s="84">
        <f>C108+1</f>
        <v>100</v>
      </c>
      <c r="D109" s="3" t="s">
        <v>228</v>
      </c>
      <c r="E109" s="199">
        <v>4.5</v>
      </c>
      <c r="F109" s="199">
        <f>LEFT(E109, FIND("*", E109&amp;"*")-1)*1</f>
        <v>4.5</v>
      </c>
      <c r="G109" s="200" t="str">
        <f>IF(ISNUMBER(SEARCH("~*", E109)), "*", "")</f>
        <v/>
      </c>
      <c r="H109" s="198" t="str">
        <f>TEXT(I109,"0,0") &amp; J109</f>
        <v>4,5</v>
      </c>
      <c r="I109" s="6">
        <v>4.5</v>
      </c>
      <c r="J109" s="25" t="s">
        <v>1</v>
      </c>
      <c r="K109" s="2">
        <f>IF(R109&gt;0,1,0)</f>
        <v>0</v>
      </c>
      <c r="L109" s="2">
        <f>IF(J109="",I109,I109+0.1)</f>
        <v>4.5</v>
      </c>
      <c r="M109" s="197">
        <f>I109-AN109</f>
        <v>0</v>
      </c>
      <c r="N109" s="197">
        <f>IF(J109="",0,1)-IF(AO109="",0,1)</f>
        <v>0</v>
      </c>
      <c r="O109" s="18" t="str">
        <f>_xlfn.TEXTJOIN(,TRUE,
  IF(M109&lt;&gt;0,IF(M109&gt;0,"+","–"),""),
  IF(M109&lt;&gt;0,TEXT(TRUNC(ABS(M109)/0.5)*0.5,"0,0"),""),
  IF(N109&lt;&gt;0,IF(N109&gt;0," +"," –"),""),
  IF(N109&lt;&gt;0,"*","")
)</f>
        <v/>
      </c>
      <c r="P109" s="17" t="str">
        <f>IF(R109 &gt; 0, P108+1, "n/a")</f>
        <v>n/a</v>
      </c>
      <c r="Q109" s="10" t="e">
        <f>IF(AU109=0," ",IF(AU109-P109=0," ",AU109-P109))</f>
        <v>#VALUE!</v>
      </c>
      <c r="R109" s="26">
        <f>Z109+AB109+AF109+AJ109+AL109+AH109+AD109</f>
        <v>0</v>
      </c>
      <c r="S109" s="12">
        <f>R109-AW109</f>
        <v>0</v>
      </c>
      <c r="T109" s="13" t="str">
        <f>IF(SUMIF(Y109:AL109,"&lt;0")&lt;&gt;0,SUMIF(Y109:AL109,"&lt;0")*(-1)," ")</f>
        <v xml:space="preserve"> </v>
      </c>
      <c r="U109" s="14">
        <f>Z109+AB109+AF109+AH109+AJ109+AL109+AD109</f>
        <v>0</v>
      </c>
      <c r="V109" s="48">
        <f>U109-AW109</f>
        <v>0</v>
      </c>
      <c r="W109" s="49">
        <f>ROUNDUP(COUNTIF(Y109:AL109,"&gt; 0")/2,0)</f>
        <v>0</v>
      </c>
      <c r="X109" s="16" t="str">
        <f>IF(W109=0,"-",IF(W109-AW109&gt;8,R109/(8+AW109),R109/W109))</f>
        <v>-</v>
      </c>
      <c r="Y109" s="49" t="s">
        <v>1</v>
      </c>
      <c r="Z109" s="13">
        <v>0</v>
      </c>
      <c r="AA109" s="49" t="s">
        <v>1</v>
      </c>
      <c r="AB109" s="13">
        <v>0</v>
      </c>
      <c r="AC109" s="49" t="s">
        <v>1</v>
      </c>
      <c r="AD109" s="13">
        <v>0</v>
      </c>
      <c r="AE109" s="49" t="s">
        <v>1</v>
      </c>
      <c r="AF109" s="13">
        <v>0</v>
      </c>
      <c r="AG109" s="49" t="s">
        <v>1</v>
      </c>
      <c r="AH109" s="13">
        <v>0</v>
      </c>
      <c r="AI109" s="49" t="s">
        <v>1</v>
      </c>
      <c r="AJ109" s="13">
        <v>0</v>
      </c>
      <c r="AK109" s="49" t="s">
        <v>1</v>
      </c>
      <c r="AL109" s="13">
        <v>0</v>
      </c>
      <c r="AM109" s="184" t="s">
        <v>315</v>
      </c>
      <c r="AN109" s="177">
        <v>4.5</v>
      </c>
      <c r="AO109" s="178" t="s">
        <v>1</v>
      </c>
      <c r="AP109" s="185">
        <v>0</v>
      </c>
      <c r="AQ109" s="185">
        <v>4.5</v>
      </c>
      <c r="AR109" s="185">
        <v>0</v>
      </c>
      <c r="AS109" s="185">
        <v>0</v>
      </c>
      <c r="AT109" s="186" t="s">
        <v>1</v>
      </c>
      <c r="AU109" s="89" t="s">
        <v>320</v>
      </c>
      <c r="AV109" s="90" t="e">
        <v>#VALUE!</v>
      </c>
      <c r="AW109" s="91">
        <v>0</v>
      </c>
    </row>
    <row r="110" spans="3:49" x14ac:dyDescent="0.25">
      <c r="C110" s="84">
        <f>C109+1</f>
        <v>101</v>
      </c>
      <c r="D110" s="3" t="s">
        <v>304</v>
      </c>
      <c r="E110" s="199">
        <v>4.5</v>
      </c>
      <c r="F110" s="199">
        <f>LEFT(E110, FIND("*", E110&amp;"*")-1)*1</f>
        <v>4.5</v>
      </c>
      <c r="G110" s="200" t="str">
        <f>IF(ISNUMBER(SEARCH("~*", E110)), "*", "")</f>
        <v/>
      </c>
      <c r="H110" s="198" t="str">
        <f>TEXT(I110,"0,0") &amp; J110</f>
        <v>4,5</v>
      </c>
      <c r="I110" s="6">
        <v>4.5</v>
      </c>
      <c r="J110" s="25" t="s">
        <v>1</v>
      </c>
      <c r="K110" s="2">
        <f>IF(R110&gt;0,1,0)</f>
        <v>0</v>
      </c>
      <c r="L110" s="2">
        <f>IF(J110="",I110,I110+0.1)</f>
        <v>4.5</v>
      </c>
      <c r="M110" s="197">
        <f>I110-AN110</f>
        <v>0</v>
      </c>
      <c r="N110" s="197">
        <f>IF(J110="",0,1)-IF(AO110="",0,1)</f>
        <v>0</v>
      </c>
      <c r="O110" s="18" t="str">
        <f>_xlfn.TEXTJOIN(,TRUE,
  IF(M110&lt;&gt;0,IF(M110&gt;0,"+","–"),""),
  IF(M110&lt;&gt;0,TEXT(TRUNC(ABS(M110)/0.5)*0.5,"0,0"),""),
  IF(N110&lt;&gt;0,IF(N110&gt;0," +"," –"),""),
  IF(N110&lt;&gt;0,"*","")
)</f>
        <v/>
      </c>
      <c r="P110" s="17" t="str">
        <f>IF(R110 &gt; 0, P109+1, "n/a")</f>
        <v>n/a</v>
      </c>
      <c r="Q110" s="10" t="e">
        <f>IF(AU110=0," ",IF(AU110-P110=0," ",AU110-P110))</f>
        <v>#VALUE!</v>
      </c>
      <c r="R110" s="26">
        <f>Z110+AB110+AF110+AJ110+AL110+AH110+AD110</f>
        <v>0</v>
      </c>
      <c r="S110" s="12">
        <f>R110-AW110</f>
        <v>0</v>
      </c>
      <c r="T110" s="13" t="str">
        <f>IF(SUMIF(Y110:AL110,"&lt;0")&lt;&gt;0,SUMIF(Y110:AL110,"&lt;0")*(-1)," ")</f>
        <v xml:space="preserve"> </v>
      </c>
      <c r="U110" s="14">
        <f>Z110+AB110+AF110+AH110+AJ110+AL110+AD110</f>
        <v>0</v>
      </c>
      <c r="V110" s="48">
        <f>U110-AW110</f>
        <v>0</v>
      </c>
      <c r="W110" s="49">
        <f>ROUNDUP(COUNTIF(Y110:AL110,"&gt; 0")/2,0)</f>
        <v>0</v>
      </c>
      <c r="X110" s="16" t="str">
        <f>IF(W110=0,"-",IF(W110-AW110&gt;8,R110/(8+AW110),R110/W110))</f>
        <v>-</v>
      </c>
      <c r="Y110" s="49" t="s">
        <v>1</v>
      </c>
      <c r="Z110" s="13">
        <v>0</v>
      </c>
      <c r="AA110" s="49" t="s">
        <v>1</v>
      </c>
      <c r="AB110" s="13">
        <v>0</v>
      </c>
      <c r="AC110" s="49" t="s">
        <v>1</v>
      </c>
      <c r="AD110" s="13">
        <v>0</v>
      </c>
      <c r="AE110" s="49" t="s">
        <v>1</v>
      </c>
      <c r="AF110" s="13">
        <v>0</v>
      </c>
      <c r="AG110" s="49" t="s">
        <v>1</v>
      </c>
      <c r="AH110" s="13">
        <v>0</v>
      </c>
      <c r="AI110" s="49" t="s">
        <v>1</v>
      </c>
      <c r="AJ110" s="13">
        <v>0</v>
      </c>
      <c r="AK110" s="49" t="s">
        <v>1</v>
      </c>
      <c r="AL110" s="13">
        <v>0</v>
      </c>
      <c r="AM110" s="184" t="s">
        <v>315</v>
      </c>
      <c r="AN110" s="177">
        <v>4.5</v>
      </c>
      <c r="AO110" s="178" t="s">
        <v>1</v>
      </c>
      <c r="AP110" s="185">
        <v>0</v>
      </c>
      <c r="AQ110" s="185">
        <v>4.5</v>
      </c>
      <c r="AR110" s="185">
        <v>0</v>
      </c>
      <c r="AS110" s="185">
        <v>0</v>
      </c>
      <c r="AT110" s="186" t="s">
        <v>1</v>
      </c>
      <c r="AU110" s="89" t="s">
        <v>320</v>
      </c>
      <c r="AV110" s="90" t="e">
        <v>#VALUE!</v>
      </c>
      <c r="AW110" s="91">
        <v>0</v>
      </c>
    </row>
    <row r="111" spans="3:49" x14ac:dyDescent="0.25">
      <c r="C111" s="84">
        <f>C110+1</f>
        <v>102</v>
      </c>
      <c r="D111" s="3" t="s">
        <v>310</v>
      </c>
      <c r="E111" s="199" t="s">
        <v>73</v>
      </c>
      <c r="F111" s="199">
        <f>LEFT(E111, FIND("*", E111&amp;"*")-1)*1</f>
        <v>4</v>
      </c>
      <c r="G111" s="200" t="str">
        <f>IF(ISNUMBER(SEARCH("~*", E111)), "*", "")</f>
        <v>*</v>
      </c>
      <c r="H111" s="198" t="str">
        <f>TEXT(I111,"0,0") &amp; J111</f>
        <v>4,0*</v>
      </c>
      <c r="I111" s="6">
        <v>4</v>
      </c>
      <c r="J111" s="25" t="s">
        <v>2</v>
      </c>
      <c r="K111" s="2">
        <f>IF(R111&gt;0,1,0)</f>
        <v>0</v>
      </c>
      <c r="L111" s="2">
        <f>IF(J111="",I111,I111+0.1)</f>
        <v>4.0999999999999996</v>
      </c>
      <c r="M111" s="197">
        <f>I111-AN111</f>
        <v>0</v>
      </c>
      <c r="N111" s="197">
        <f>IF(J111="",0,1)-IF(AO111="",0,1)</f>
        <v>0</v>
      </c>
      <c r="O111" s="18" t="str">
        <f>_xlfn.TEXTJOIN(,TRUE,
  IF(M111&lt;&gt;0,IF(M111&gt;0,"+","–"),""),
  IF(M111&lt;&gt;0,TEXT(TRUNC(ABS(M111)/0.5)*0.5,"0,0"),""),
  IF(N111&lt;&gt;0,IF(N111&gt;0," +"," –"),""),
  IF(N111&lt;&gt;0,"*","")
)</f>
        <v/>
      </c>
      <c r="P111" s="17" t="str">
        <f>IF(R111 &gt; 0, P110+1, "n/a")</f>
        <v>n/a</v>
      </c>
      <c r="Q111" s="10" t="e">
        <f>IF(AU111=0," ",IF(AU111-P111=0," ",AU111-P111))</f>
        <v>#VALUE!</v>
      </c>
      <c r="R111" s="26">
        <f>Z111+AB111+AF111+AJ111+AL111+AH111+AD111</f>
        <v>0</v>
      </c>
      <c r="S111" s="12">
        <f>R111-AW111</f>
        <v>0</v>
      </c>
      <c r="T111" s="13" t="str">
        <f>IF(SUMIF(Y111:AL111,"&lt;0")&lt;&gt;0,SUMIF(Y111:AL111,"&lt;0")*(-1)," ")</f>
        <v xml:space="preserve"> </v>
      </c>
      <c r="U111" s="14">
        <f>Z111+AB111+AF111+AH111+AJ111+AL111+AD111</f>
        <v>0</v>
      </c>
      <c r="V111" s="48">
        <f>U111-AW111</f>
        <v>0</v>
      </c>
      <c r="W111" s="49">
        <f>ROUNDUP(COUNTIF(Y111:AL111,"&gt; 0")/2,0)</f>
        <v>0</v>
      </c>
      <c r="X111" s="16" t="str">
        <f>IF(W111=0,"-",IF(W111-AW111&gt;8,R111/(8+AW111),R111/W111))</f>
        <v>-</v>
      </c>
      <c r="Y111" s="49" t="s">
        <v>1</v>
      </c>
      <c r="Z111" s="13">
        <v>0</v>
      </c>
      <c r="AA111" s="49" t="s">
        <v>1</v>
      </c>
      <c r="AB111" s="13">
        <v>0</v>
      </c>
      <c r="AC111" s="49" t="s">
        <v>1</v>
      </c>
      <c r="AD111" s="13">
        <v>0</v>
      </c>
      <c r="AE111" s="49" t="s">
        <v>1</v>
      </c>
      <c r="AF111" s="13">
        <v>0</v>
      </c>
      <c r="AG111" s="49" t="s">
        <v>1</v>
      </c>
      <c r="AH111" s="13">
        <v>0</v>
      </c>
      <c r="AI111" s="49" t="s">
        <v>1</v>
      </c>
      <c r="AJ111" s="13">
        <v>0</v>
      </c>
      <c r="AK111" s="49" t="s">
        <v>1</v>
      </c>
      <c r="AL111" s="13">
        <v>0</v>
      </c>
      <c r="AM111" s="184" t="s">
        <v>314</v>
      </c>
      <c r="AN111" s="177">
        <v>4</v>
      </c>
      <c r="AO111" s="178" t="s">
        <v>2</v>
      </c>
      <c r="AP111" s="185">
        <v>0</v>
      </c>
      <c r="AQ111" s="185">
        <v>4.0999999999999996</v>
      </c>
      <c r="AR111" s="185">
        <v>0</v>
      </c>
      <c r="AS111" s="185">
        <v>0</v>
      </c>
      <c r="AT111" s="186" t="s">
        <v>1</v>
      </c>
      <c r="AU111" s="89" t="s">
        <v>320</v>
      </c>
      <c r="AV111" s="90" t="e">
        <v>#VALUE!</v>
      </c>
      <c r="AW111" s="91">
        <v>0</v>
      </c>
    </row>
    <row r="112" spans="3:49" x14ac:dyDescent="0.25">
      <c r="C112" s="84">
        <f>C111+1</f>
        <v>103</v>
      </c>
      <c r="D112" s="3" t="s">
        <v>177</v>
      </c>
      <c r="E112" s="199">
        <v>4</v>
      </c>
      <c r="F112" s="199">
        <f>LEFT(E112, FIND("*", E112&amp;"*")-1)*1</f>
        <v>4</v>
      </c>
      <c r="G112" s="200" t="str">
        <f>IF(ISNUMBER(SEARCH("~*", E112)), "*", "")</f>
        <v/>
      </c>
      <c r="H112" s="198" t="str">
        <f>TEXT(I112,"0,0") &amp; J112</f>
        <v>4,0</v>
      </c>
      <c r="I112" s="6">
        <v>4</v>
      </c>
      <c r="J112" s="25" t="s">
        <v>1</v>
      </c>
      <c r="K112" s="2">
        <f>IF(R112&gt;0,1,0)</f>
        <v>0</v>
      </c>
      <c r="L112" s="2">
        <f>IF(J112="",I112,I112+0.1)</f>
        <v>4</v>
      </c>
      <c r="M112" s="197">
        <f>I112-AN112</f>
        <v>0</v>
      </c>
      <c r="N112" s="197">
        <f>IF(J112="",0,1)-IF(AO112="",0,1)</f>
        <v>0</v>
      </c>
      <c r="O112" s="18" t="str">
        <f>_xlfn.TEXTJOIN(,TRUE,
  IF(M112&lt;&gt;0,IF(M112&gt;0,"+","–"),""),
  IF(M112&lt;&gt;0,TEXT(TRUNC(ABS(M112)/0.5)*0.5,"0,0"),""),
  IF(N112&lt;&gt;0,IF(N112&gt;0," +"," –"),""),
  IF(N112&lt;&gt;0,"*","")
)</f>
        <v/>
      </c>
      <c r="P112" s="17" t="str">
        <f>IF(R112 &gt; 0, P111+1, "n/a")</f>
        <v>n/a</v>
      </c>
      <c r="Q112" s="10" t="e">
        <f>IF(AU112=0," ",IF(AU112-P112=0," ",AU112-P112))</f>
        <v>#VALUE!</v>
      </c>
      <c r="R112" s="26">
        <f>Z112+AB112+AF112+AJ112+AL112+AH112+AD112</f>
        <v>0</v>
      </c>
      <c r="S112" s="12">
        <f>R112-AW112</f>
        <v>0</v>
      </c>
      <c r="T112" s="13" t="str">
        <f>IF(SUMIF(Y112:AL112,"&lt;0")&lt;&gt;0,SUMIF(Y112:AL112,"&lt;0")*(-1)," ")</f>
        <v xml:space="preserve"> </v>
      </c>
      <c r="U112" s="14">
        <f>Z112+AB112+AF112+AH112+AJ112+AL112+AD112</f>
        <v>0</v>
      </c>
      <c r="V112" s="48">
        <f>U112-AW112</f>
        <v>0</v>
      </c>
      <c r="W112" s="49">
        <f>ROUNDUP(COUNTIF(Y112:AL112,"&gt; 0")/2,0)</f>
        <v>0</v>
      </c>
      <c r="X112" s="16" t="str">
        <f>IF(W112=0,"-",IF(W112-AW112&gt;8,R112/(8+AW112),R112/W112))</f>
        <v>-</v>
      </c>
      <c r="Y112" s="49" t="s">
        <v>1</v>
      </c>
      <c r="Z112" s="13">
        <v>0</v>
      </c>
      <c r="AA112" s="49" t="s">
        <v>1</v>
      </c>
      <c r="AB112" s="13">
        <v>0</v>
      </c>
      <c r="AC112" s="49" t="s">
        <v>1</v>
      </c>
      <c r="AD112" s="13">
        <v>0</v>
      </c>
      <c r="AE112" s="49" t="s">
        <v>1</v>
      </c>
      <c r="AF112" s="13">
        <v>0</v>
      </c>
      <c r="AG112" s="49" t="s">
        <v>1</v>
      </c>
      <c r="AH112" s="13">
        <v>0</v>
      </c>
      <c r="AI112" s="49" t="s">
        <v>1</v>
      </c>
      <c r="AJ112" s="13">
        <v>0</v>
      </c>
      <c r="AK112" s="49" t="s">
        <v>1</v>
      </c>
      <c r="AL112" s="13">
        <v>0</v>
      </c>
      <c r="AM112" s="184" t="s">
        <v>317</v>
      </c>
      <c r="AN112" s="177">
        <v>4</v>
      </c>
      <c r="AO112" s="178" t="s">
        <v>1</v>
      </c>
      <c r="AP112" s="185">
        <v>0</v>
      </c>
      <c r="AQ112" s="185">
        <v>4</v>
      </c>
      <c r="AR112" s="185">
        <v>0</v>
      </c>
      <c r="AS112" s="185">
        <v>0</v>
      </c>
      <c r="AT112" s="186" t="s">
        <v>1</v>
      </c>
      <c r="AU112" s="89" t="s">
        <v>320</v>
      </c>
      <c r="AV112" s="90" t="e">
        <v>#VALUE!</v>
      </c>
      <c r="AW112" s="91">
        <v>0</v>
      </c>
    </row>
    <row r="113" spans="3:49" x14ac:dyDescent="0.25">
      <c r="C113" s="84">
        <f>C112+1</f>
        <v>104</v>
      </c>
      <c r="D113" s="3" t="s">
        <v>66</v>
      </c>
      <c r="E113" s="199">
        <v>4</v>
      </c>
      <c r="F113" s="199">
        <f>LEFT(E113, FIND("*", E113&amp;"*")-1)*1</f>
        <v>4</v>
      </c>
      <c r="G113" s="200" t="str">
        <f>IF(ISNUMBER(SEARCH("~*", E113)), "*", "")</f>
        <v/>
      </c>
      <c r="H113" s="198" t="str">
        <f>TEXT(I113,"0,0") &amp; J113</f>
        <v>4,0</v>
      </c>
      <c r="I113" s="6">
        <v>4</v>
      </c>
      <c r="J113" s="25" t="s">
        <v>1</v>
      </c>
      <c r="K113" s="2">
        <f>IF(R113&gt;0,1,0)</f>
        <v>0</v>
      </c>
      <c r="L113" s="2">
        <f>IF(J113="",I113,I113+0.1)</f>
        <v>4</v>
      </c>
      <c r="M113" s="197">
        <f>I113-AN113</f>
        <v>0</v>
      </c>
      <c r="N113" s="197">
        <f>IF(J113="",0,1)-IF(AO113="",0,1)</f>
        <v>0</v>
      </c>
      <c r="O113" s="18" t="str">
        <f>_xlfn.TEXTJOIN(,TRUE,
  IF(M113&lt;&gt;0,IF(M113&gt;0,"+","–"),""),
  IF(M113&lt;&gt;0,TEXT(TRUNC(ABS(M113)/0.5)*0.5,"0,0"),""),
  IF(N113&lt;&gt;0,IF(N113&gt;0," +"," –"),""),
  IF(N113&lt;&gt;0,"*","")
)</f>
        <v/>
      </c>
      <c r="P113" s="17" t="str">
        <f>IF(R113 &gt; 0, P112+1, "n/a")</f>
        <v>n/a</v>
      </c>
      <c r="Q113" s="10" t="e">
        <f>IF(AU113=0," ",IF(AU113-P113=0," ",AU113-P113))</f>
        <v>#VALUE!</v>
      </c>
      <c r="R113" s="26">
        <f>Z113+AB113+AF113+AJ113+AL113+AH113+AD113</f>
        <v>0</v>
      </c>
      <c r="S113" s="12">
        <f>R113-AW113</f>
        <v>0</v>
      </c>
      <c r="T113" s="13" t="str">
        <f>IF(SUMIF(Y113:AL113,"&lt;0")&lt;&gt;0,SUMIF(Y113:AL113,"&lt;0")*(-1)," ")</f>
        <v xml:space="preserve"> </v>
      </c>
      <c r="U113" s="14">
        <f>Z113+AB113+AF113+AH113+AJ113+AL113+AD113</f>
        <v>0</v>
      </c>
      <c r="V113" s="48">
        <f>U113-AW113</f>
        <v>0</v>
      </c>
      <c r="W113" s="49">
        <f>ROUNDUP(COUNTIF(Y113:AL113,"&gt; 0")/2,0)</f>
        <v>0</v>
      </c>
      <c r="X113" s="16" t="str">
        <f>IF(W113=0,"-",IF(W113-AW113&gt;8,R113/(8+AW113),R113/W113))</f>
        <v>-</v>
      </c>
      <c r="Y113" s="49" t="s">
        <v>1</v>
      </c>
      <c r="Z113" s="13">
        <v>0</v>
      </c>
      <c r="AA113" s="49" t="s">
        <v>1</v>
      </c>
      <c r="AB113" s="13">
        <v>0</v>
      </c>
      <c r="AC113" s="49" t="s">
        <v>1</v>
      </c>
      <c r="AD113" s="13">
        <v>0</v>
      </c>
      <c r="AE113" s="49" t="s">
        <v>1</v>
      </c>
      <c r="AF113" s="13">
        <v>0</v>
      </c>
      <c r="AG113" s="49" t="s">
        <v>1</v>
      </c>
      <c r="AH113" s="13">
        <v>0</v>
      </c>
      <c r="AI113" s="49" t="s">
        <v>1</v>
      </c>
      <c r="AJ113" s="13">
        <v>0</v>
      </c>
      <c r="AK113" s="49" t="s">
        <v>1</v>
      </c>
      <c r="AL113" s="13">
        <v>0</v>
      </c>
      <c r="AM113" s="184" t="s">
        <v>317</v>
      </c>
      <c r="AN113" s="177">
        <v>4</v>
      </c>
      <c r="AO113" s="178" t="s">
        <v>1</v>
      </c>
      <c r="AP113" s="185">
        <v>0</v>
      </c>
      <c r="AQ113" s="185">
        <v>4</v>
      </c>
      <c r="AR113" s="185">
        <v>0</v>
      </c>
      <c r="AS113" s="185">
        <v>0</v>
      </c>
      <c r="AT113" s="186" t="s">
        <v>1</v>
      </c>
      <c r="AU113" s="89" t="s">
        <v>320</v>
      </c>
      <c r="AV113" s="90" t="e">
        <v>#VALUE!</v>
      </c>
      <c r="AW113" s="91">
        <v>0</v>
      </c>
    </row>
    <row r="114" spans="3:49" x14ac:dyDescent="0.25">
      <c r="C114" s="84">
        <f>C113+1</f>
        <v>105</v>
      </c>
      <c r="D114" s="3" t="s">
        <v>184</v>
      </c>
      <c r="E114" s="199">
        <v>4</v>
      </c>
      <c r="F114" s="199">
        <f>LEFT(E114, FIND("*", E114&amp;"*")-1)*1</f>
        <v>4</v>
      </c>
      <c r="G114" s="200" t="str">
        <f>IF(ISNUMBER(SEARCH("~*", E114)), "*", "")</f>
        <v/>
      </c>
      <c r="H114" s="198" t="str">
        <f>TEXT(I114,"0,0") &amp; J114</f>
        <v>4,0</v>
      </c>
      <c r="I114" s="6">
        <v>4</v>
      </c>
      <c r="J114" s="25" t="s">
        <v>1</v>
      </c>
      <c r="K114" s="2">
        <f>IF(R114&gt;0,1,0)</f>
        <v>0</v>
      </c>
      <c r="L114" s="2">
        <f>IF(J114="",I114,I114+0.1)</f>
        <v>4</v>
      </c>
      <c r="M114" s="197">
        <f>I114-AN114</f>
        <v>0</v>
      </c>
      <c r="N114" s="197">
        <f>IF(J114="",0,1)-IF(AO114="",0,1)</f>
        <v>0</v>
      </c>
      <c r="O114" s="18" t="str">
        <f>_xlfn.TEXTJOIN(,TRUE,
  IF(M114&lt;&gt;0,IF(M114&gt;0,"+","–"),""),
  IF(M114&lt;&gt;0,TEXT(TRUNC(ABS(M114)/0.5)*0.5,"0,0"),""),
  IF(N114&lt;&gt;0,IF(N114&gt;0," +"," –"),""),
  IF(N114&lt;&gt;0,"*","")
)</f>
        <v/>
      </c>
      <c r="P114" s="17" t="str">
        <f>IF(R114 &gt; 0, P113+1, "n/a")</f>
        <v>n/a</v>
      </c>
      <c r="Q114" s="10" t="e">
        <f>IF(AU114=0," ",IF(AU114-P114=0," ",AU114-P114))</f>
        <v>#VALUE!</v>
      </c>
      <c r="R114" s="26">
        <f>Z114+AB114+AF114+AJ114+AL114+AH114+AD114</f>
        <v>0</v>
      </c>
      <c r="S114" s="12">
        <f>R114-AW114</f>
        <v>0</v>
      </c>
      <c r="T114" s="13" t="str">
        <f>IF(SUMIF(Y114:AL114,"&lt;0")&lt;&gt;0,SUMIF(Y114:AL114,"&lt;0")*(-1)," ")</f>
        <v xml:space="preserve"> </v>
      </c>
      <c r="U114" s="14">
        <f>Z114+AB114+AF114+AH114+AJ114+AL114+AD114</f>
        <v>0</v>
      </c>
      <c r="V114" s="48">
        <f>U114-AW114</f>
        <v>0</v>
      </c>
      <c r="W114" s="49">
        <f>ROUNDUP(COUNTIF(Y114:AL114,"&gt; 0")/2,0)</f>
        <v>0</v>
      </c>
      <c r="X114" s="16" t="str">
        <f>IF(W114=0,"-",IF(W114-AW114&gt;8,R114/(8+AW114),R114/W114))</f>
        <v>-</v>
      </c>
      <c r="Y114" s="49" t="s">
        <v>1</v>
      </c>
      <c r="Z114" s="13">
        <v>0</v>
      </c>
      <c r="AA114" s="49" t="s">
        <v>1</v>
      </c>
      <c r="AB114" s="13">
        <v>0</v>
      </c>
      <c r="AC114" s="49" t="s">
        <v>1</v>
      </c>
      <c r="AD114" s="13">
        <v>0</v>
      </c>
      <c r="AE114" s="49" t="s">
        <v>1</v>
      </c>
      <c r="AF114" s="13">
        <v>0</v>
      </c>
      <c r="AG114" s="49" t="s">
        <v>1</v>
      </c>
      <c r="AH114" s="13">
        <v>0</v>
      </c>
      <c r="AI114" s="49" t="s">
        <v>1</v>
      </c>
      <c r="AJ114" s="13">
        <v>0</v>
      </c>
      <c r="AK114" s="49" t="s">
        <v>1</v>
      </c>
      <c r="AL114" s="13">
        <v>0</v>
      </c>
      <c r="AM114" s="184" t="s">
        <v>317</v>
      </c>
      <c r="AN114" s="177">
        <v>4</v>
      </c>
      <c r="AO114" s="178" t="s">
        <v>1</v>
      </c>
      <c r="AP114" s="185">
        <v>0</v>
      </c>
      <c r="AQ114" s="185">
        <v>4</v>
      </c>
      <c r="AR114" s="185">
        <v>0</v>
      </c>
      <c r="AS114" s="185">
        <v>0</v>
      </c>
      <c r="AT114" s="186" t="s">
        <v>1</v>
      </c>
      <c r="AU114" s="89" t="s">
        <v>320</v>
      </c>
      <c r="AV114" s="90" t="e">
        <v>#VALUE!</v>
      </c>
      <c r="AW114" s="91">
        <v>0</v>
      </c>
    </row>
    <row r="115" spans="3:49" x14ac:dyDescent="0.25">
      <c r="C115" s="84">
        <f>C114+1</f>
        <v>106</v>
      </c>
      <c r="D115" s="3" t="s">
        <v>187</v>
      </c>
      <c r="E115" s="199">
        <v>4</v>
      </c>
      <c r="F115" s="199">
        <f>LEFT(E115, FIND("*", E115&amp;"*")-1)*1</f>
        <v>4</v>
      </c>
      <c r="G115" s="200" t="str">
        <f>IF(ISNUMBER(SEARCH("~*", E115)), "*", "")</f>
        <v/>
      </c>
      <c r="H115" s="198" t="str">
        <f>TEXT(I115,"0,0") &amp; J115</f>
        <v>4,0</v>
      </c>
      <c r="I115" s="6">
        <v>4</v>
      </c>
      <c r="J115" s="25" t="s">
        <v>1</v>
      </c>
      <c r="K115" s="2">
        <f>IF(R115&gt;0,1,0)</f>
        <v>0</v>
      </c>
      <c r="L115" s="2">
        <f>IF(J115="",I115,I115+0.1)</f>
        <v>4</v>
      </c>
      <c r="M115" s="197">
        <f>I115-AN115</f>
        <v>0</v>
      </c>
      <c r="N115" s="197">
        <f>IF(J115="",0,1)-IF(AO115="",0,1)</f>
        <v>0</v>
      </c>
      <c r="O115" s="18" t="str">
        <f>_xlfn.TEXTJOIN(,TRUE,
  IF(M115&lt;&gt;0,IF(M115&gt;0,"+","–"),""),
  IF(M115&lt;&gt;0,TEXT(TRUNC(ABS(M115)/0.5)*0.5,"0,0"),""),
  IF(N115&lt;&gt;0,IF(N115&gt;0," +"," –"),""),
  IF(N115&lt;&gt;0,"*","")
)</f>
        <v/>
      </c>
      <c r="P115" s="17" t="str">
        <f>IF(R115 &gt; 0, P114+1, "n/a")</f>
        <v>n/a</v>
      </c>
      <c r="Q115" s="10" t="e">
        <f>IF(AU115=0," ",IF(AU115-P115=0," ",AU115-P115))</f>
        <v>#VALUE!</v>
      </c>
      <c r="R115" s="26">
        <f>Z115+AB115+AF115+AJ115+AL115+AH115+AD115</f>
        <v>0</v>
      </c>
      <c r="S115" s="12">
        <f>R115-AW115</f>
        <v>0</v>
      </c>
      <c r="T115" s="13" t="str">
        <f>IF(SUMIF(Y115:AL115,"&lt;0")&lt;&gt;0,SUMIF(Y115:AL115,"&lt;0")*(-1)," ")</f>
        <v xml:space="preserve"> </v>
      </c>
      <c r="U115" s="14">
        <f>Z115+AB115+AF115+AH115+AJ115+AL115+AD115</f>
        <v>0</v>
      </c>
      <c r="V115" s="48">
        <f>U115-AW115</f>
        <v>0</v>
      </c>
      <c r="W115" s="49">
        <f>ROUNDUP(COUNTIF(Y115:AL115,"&gt; 0")/2,0)</f>
        <v>0</v>
      </c>
      <c r="X115" s="16" t="str">
        <f>IF(W115=0,"-",IF(W115-AW115&gt;8,R115/(8+AW115),R115/W115))</f>
        <v>-</v>
      </c>
      <c r="Y115" s="49" t="s">
        <v>1</v>
      </c>
      <c r="Z115" s="13">
        <v>0</v>
      </c>
      <c r="AA115" s="49" t="s">
        <v>1</v>
      </c>
      <c r="AB115" s="13">
        <v>0</v>
      </c>
      <c r="AC115" s="49" t="s">
        <v>1</v>
      </c>
      <c r="AD115" s="13">
        <v>0</v>
      </c>
      <c r="AE115" s="49" t="s">
        <v>1</v>
      </c>
      <c r="AF115" s="13">
        <v>0</v>
      </c>
      <c r="AG115" s="49" t="s">
        <v>1</v>
      </c>
      <c r="AH115" s="13">
        <v>0</v>
      </c>
      <c r="AI115" s="49" t="s">
        <v>1</v>
      </c>
      <c r="AJ115" s="13">
        <v>0</v>
      </c>
      <c r="AK115" s="49" t="s">
        <v>1</v>
      </c>
      <c r="AL115" s="13">
        <v>0</v>
      </c>
      <c r="AM115" s="184" t="s">
        <v>317</v>
      </c>
      <c r="AN115" s="177">
        <v>4</v>
      </c>
      <c r="AO115" s="178" t="s">
        <v>1</v>
      </c>
      <c r="AP115" s="185">
        <v>0</v>
      </c>
      <c r="AQ115" s="185">
        <v>4</v>
      </c>
      <c r="AR115" s="185">
        <v>0</v>
      </c>
      <c r="AS115" s="185">
        <v>0</v>
      </c>
      <c r="AT115" s="186" t="s">
        <v>1</v>
      </c>
      <c r="AU115" s="89" t="s">
        <v>320</v>
      </c>
      <c r="AV115" s="90" t="e">
        <v>#VALUE!</v>
      </c>
      <c r="AW115" s="91">
        <v>0</v>
      </c>
    </row>
    <row r="116" spans="3:49" x14ac:dyDescent="0.25">
      <c r="C116" s="84">
        <f>C115+1</f>
        <v>107</v>
      </c>
      <c r="D116" s="3" t="s">
        <v>305</v>
      </c>
      <c r="E116" s="199">
        <v>4</v>
      </c>
      <c r="F116" s="199">
        <f>LEFT(E116, FIND("*", E116&amp;"*")-1)*1</f>
        <v>4</v>
      </c>
      <c r="G116" s="200" t="str">
        <f>IF(ISNUMBER(SEARCH("~*", E116)), "*", "")</f>
        <v/>
      </c>
      <c r="H116" s="198" t="str">
        <f>TEXT(I116,"0,0") &amp; J116</f>
        <v>4,0</v>
      </c>
      <c r="I116" s="6">
        <v>4</v>
      </c>
      <c r="J116" s="25" t="s">
        <v>1</v>
      </c>
      <c r="K116" s="2">
        <f>IF(R116&gt;0,1,0)</f>
        <v>0</v>
      </c>
      <c r="L116" s="2">
        <f>IF(J116="",I116,I116+0.1)</f>
        <v>4</v>
      </c>
      <c r="M116" s="197">
        <f>I116-AN116</f>
        <v>0</v>
      </c>
      <c r="N116" s="197">
        <f>IF(J116="",0,1)-IF(AO116="",0,1)</f>
        <v>0</v>
      </c>
      <c r="O116" s="18" t="str">
        <f>_xlfn.TEXTJOIN(,TRUE,
  IF(M116&lt;&gt;0,IF(M116&gt;0,"+","–"),""),
  IF(M116&lt;&gt;0,TEXT(TRUNC(ABS(M116)/0.5)*0.5,"0,0"),""),
  IF(N116&lt;&gt;0,IF(N116&gt;0," +"," –"),""),
  IF(N116&lt;&gt;0,"*","")
)</f>
        <v/>
      </c>
      <c r="P116" s="17" t="str">
        <f>IF(R116 &gt; 0, P115+1, "n/a")</f>
        <v>n/a</v>
      </c>
      <c r="Q116" s="10" t="e">
        <f>IF(AU116=0," ",IF(AU116-P116=0," ",AU116-P116))</f>
        <v>#VALUE!</v>
      </c>
      <c r="R116" s="26">
        <f>Z116+AB116+AF116+AJ116+AL116+AH116+AD116</f>
        <v>0</v>
      </c>
      <c r="S116" s="12">
        <f>R116-AW116</f>
        <v>0</v>
      </c>
      <c r="T116" s="13" t="str">
        <f>IF(SUMIF(Y116:AL116,"&lt;0")&lt;&gt;0,SUMIF(Y116:AL116,"&lt;0")*(-1)," ")</f>
        <v xml:space="preserve"> </v>
      </c>
      <c r="U116" s="14">
        <f>Z116+AB116+AF116+AH116+AJ116+AL116+AD116</f>
        <v>0</v>
      </c>
      <c r="V116" s="48">
        <f>U116-AW116</f>
        <v>0</v>
      </c>
      <c r="W116" s="49">
        <f>ROUNDUP(COUNTIF(Y116:AL116,"&gt; 0")/2,0)</f>
        <v>0</v>
      </c>
      <c r="X116" s="16" t="str">
        <f>IF(W116=0,"-",IF(W116-AW116&gt;8,R116/(8+AW116),R116/W116))</f>
        <v>-</v>
      </c>
      <c r="Y116" s="49" t="s">
        <v>1</v>
      </c>
      <c r="Z116" s="13">
        <v>0</v>
      </c>
      <c r="AA116" s="49" t="s">
        <v>1</v>
      </c>
      <c r="AB116" s="13">
        <v>0</v>
      </c>
      <c r="AC116" s="49" t="s">
        <v>1</v>
      </c>
      <c r="AD116" s="13">
        <v>0</v>
      </c>
      <c r="AE116" s="49" t="s">
        <v>1</v>
      </c>
      <c r="AF116" s="13">
        <v>0</v>
      </c>
      <c r="AG116" s="49" t="s">
        <v>1</v>
      </c>
      <c r="AH116" s="13">
        <v>0</v>
      </c>
      <c r="AI116" s="49" t="s">
        <v>1</v>
      </c>
      <c r="AJ116" s="13">
        <v>0</v>
      </c>
      <c r="AK116" s="49" t="s">
        <v>1</v>
      </c>
      <c r="AL116" s="13">
        <v>0</v>
      </c>
      <c r="AM116" s="184" t="s">
        <v>317</v>
      </c>
      <c r="AN116" s="177">
        <v>4</v>
      </c>
      <c r="AO116" s="178" t="s">
        <v>1</v>
      </c>
      <c r="AP116" s="185">
        <v>0</v>
      </c>
      <c r="AQ116" s="185">
        <v>4</v>
      </c>
      <c r="AR116" s="185">
        <v>0</v>
      </c>
      <c r="AS116" s="185">
        <v>0</v>
      </c>
      <c r="AT116" s="186" t="s">
        <v>1</v>
      </c>
      <c r="AU116" s="89" t="s">
        <v>320</v>
      </c>
      <c r="AV116" s="90" t="e">
        <v>#VALUE!</v>
      </c>
      <c r="AW116" s="91">
        <v>0</v>
      </c>
    </row>
    <row r="117" spans="3:49" x14ac:dyDescent="0.25">
      <c r="C117" s="84">
        <f>C116+1</f>
        <v>108</v>
      </c>
      <c r="D117" s="3" t="s">
        <v>194</v>
      </c>
      <c r="E117" s="199">
        <v>4</v>
      </c>
      <c r="F117" s="199">
        <f>LEFT(E117, FIND("*", E117&amp;"*")-1)*1</f>
        <v>4</v>
      </c>
      <c r="G117" s="200" t="str">
        <f>IF(ISNUMBER(SEARCH("~*", E117)), "*", "")</f>
        <v/>
      </c>
      <c r="H117" s="198" t="str">
        <f>TEXT(I117,"0,0") &amp; J117</f>
        <v>4,0</v>
      </c>
      <c r="I117" s="6">
        <v>4</v>
      </c>
      <c r="J117" s="25" t="s">
        <v>1</v>
      </c>
      <c r="K117" s="2">
        <f>IF(R117&gt;0,1,0)</f>
        <v>0</v>
      </c>
      <c r="L117" s="2">
        <f>IF(J117="",I117,I117+0.1)</f>
        <v>4</v>
      </c>
      <c r="M117" s="197">
        <f>I117-AN117</f>
        <v>0</v>
      </c>
      <c r="N117" s="197">
        <f>IF(J117="",0,1)-IF(AO117="",0,1)</f>
        <v>0</v>
      </c>
      <c r="O117" s="18" t="str">
        <f>_xlfn.TEXTJOIN(,TRUE,
  IF(M117&lt;&gt;0,IF(M117&gt;0,"+","–"),""),
  IF(M117&lt;&gt;0,TEXT(TRUNC(ABS(M117)/0.5)*0.5,"0,0"),""),
  IF(N117&lt;&gt;0,IF(N117&gt;0," +"," –"),""),
  IF(N117&lt;&gt;0,"*","")
)</f>
        <v/>
      </c>
      <c r="P117" s="17" t="str">
        <f>IF(R117 &gt; 0, P116+1, "n/a")</f>
        <v>n/a</v>
      </c>
      <c r="Q117" s="10" t="e">
        <f>IF(AU117=0," ",IF(AU117-P117=0," ",AU117-P117))</f>
        <v>#VALUE!</v>
      </c>
      <c r="R117" s="26">
        <f>Z117+AB117+AF117+AJ117+AL117+AH117+AD117</f>
        <v>0</v>
      </c>
      <c r="S117" s="12">
        <f>R117-AW117</f>
        <v>0</v>
      </c>
      <c r="T117" s="13" t="str">
        <f>IF(SUMIF(Y117:AL117,"&lt;0")&lt;&gt;0,SUMIF(Y117:AL117,"&lt;0")*(-1)," ")</f>
        <v xml:space="preserve"> </v>
      </c>
      <c r="U117" s="14">
        <f>Z117+AB117+AF117+AH117+AJ117+AL117+AD117</f>
        <v>0</v>
      </c>
      <c r="V117" s="48">
        <f>U117-AW117</f>
        <v>0</v>
      </c>
      <c r="W117" s="49">
        <f>ROUNDUP(COUNTIF(Y117:AL117,"&gt; 0")/2,0)</f>
        <v>0</v>
      </c>
      <c r="X117" s="16" t="str">
        <f>IF(W117=0,"-",IF(W117-AW117&gt;8,R117/(8+AW117),R117/W117))</f>
        <v>-</v>
      </c>
      <c r="Y117" s="49" t="s">
        <v>1</v>
      </c>
      <c r="Z117" s="13">
        <v>0</v>
      </c>
      <c r="AA117" s="49" t="s">
        <v>1</v>
      </c>
      <c r="AB117" s="13">
        <v>0</v>
      </c>
      <c r="AC117" s="49" t="s">
        <v>1</v>
      </c>
      <c r="AD117" s="13">
        <v>0</v>
      </c>
      <c r="AE117" s="49" t="s">
        <v>1</v>
      </c>
      <c r="AF117" s="13">
        <v>0</v>
      </c>
      <c r="AG117" s="49" t="s">
        <v>1</v>
      </c>
      <c r="AH117" s="13">
        <v>0</v>
      </c>
      <c r="AI117" s="49" t="s">
        <v>1</v>
      </c>
      <c r="AJ117" s="13">
        <v>0</v>
      </c>
      <c r="AK117" s="49" t="s">
        <v>1</v>
      </c>
      <c r="AL117" s="13">
        <v>0</v>
      </c>
      <c r="AM117" s="184" t="s">
        <v>317</v>
      </c>
      <c r="AN117" s="177">
        <v>4</v>
      </c>
      <c r="AO117" s="178" t="s">
        <v>1</v>
      </c>
      <c r="AP117" s="185">
        <v>0</v>
      </c>
      <c r="AQ117" s="185">
        <v>4</v>
      </c>
      <c r="AR117" s="185">
        <v>0</v>
      </c>
      <c r="AS117" s="185">
        <v>0</v>
      </c>
      <c r="AT117" s="186" t="s">
        <v>1</v>
      </c>
      <c r="AU117" s="89" t="s">
        <v>320</v>
      </c>
      <c r="AV117" s="90" t="e">
        <v>#VALUE!</v>
      </c>
      <c r="AW117" s="91">
        <v>0</v>
      </c>
    </row>
    <row r="118" spans="3:49" x14ac:dyDescent="0.25">
      <c r="C118" s="84">
        <f>C117+1</f>
        <v>109</v>
      </c>
      <c r="D118" s="3" t="s">
        <v>223</v>
      </c>
      <c r="E118" s="199">
        <v>4</v>
      </c>
      <c r="F118" s="199">
        <f>LEFT(E118, FIND("*", E118&amp;"*")-1)*1</f>
        <v>4</v>
      </c>
      <c r="G118" s="200" t="str">
        <f>IF(ISNUMBER(SEARCH("~*", E118)), "*", "")</f>
        <v/>
      </c>
      <c r="H118" s="198" t="str">
        <f>TEXT(I118,"0,0") &amp; J118</f>
        <v>4,0</v>
      </c>
      <c r="I118" s="6">
        <v>4</v>
      </c>
      <c r="J118" s="25" t="s">
        <v>1</v>
      </c>
      <c r="K118" s="2">
        <f>IF(R118&gt;0,1,0)</f>
        <v>0</v>
      </c>
      <c r="L118" s="2">
        <f>IF(J118="",I118,I118+0.1)</f>
        <v>4</v>
      </c>
      <c r="M118" s="197">
        <f>I118-AN118</f>
        <v>0</v>
      </c>
      <c r="N118" s="197">
        <f>IF(J118="",0,1)-IF(AO118="",0,1)</f>
        <v>0</v>
      </c>
      <c r="O118" s="18" t="str">
        <f>_xlfn.TEXTJOIN(,TRUE,
  IF(M118&lt;&gt;0,IF(M118&gt;0,"+","–"),""),
  IF(M118&lt;&gt;0,TEXT(TRUNC(ABS(M118)/0.5)*0.5,"0,0"),""),
  IF(N118&lt;&gt;0,IF(N118&gt;0," +"," –"),""),
  IF(N118&lt;&gt;0,"*","")
)</f>
        <v/>
      </c>
      <c r="P118" s="17" t="str">
        <f>IF(R118 &gt; 0, P117+1, "n/a")</f>
        <v>n/a</v>
      </c>
      <c r="Q118" s="10" t="e">
        <f>IF(AU118=0," ",IF(AU118-P118=0," ",AU118-P118))</f>
        <v>#VALUE!</v>
      </c>
      <c r="R118" s="26">
        <f>Z118+AB118+AF118+AJ118+AL118+AH118+AD118</f>
        <v>0</v>
      </c>
      <c r="S118" s="12">
        <f>R118-AW118</f>
        <v>0</v>
      </c>
      <c r="T118" s="13" t="str">
        <f>IF(SUMIF(Y118:AL118,"&lt;0")&lt;&gt;0,SUMIF(Y118:AL118,"&lt;0")*(-1)," ")</f>
        <v xml:space="preserve"> </v>
      </c>
      <c r="U118" s="14">
        <f>Z118+AB118+AF118+AH118+AJ118+AL118+AD118</f>
        <v>0</v>
      </c>
      <c r="V118" s="48">
        <f>U118-AW118</f>
        <v>0</v>
      </c>
      <c r="W118" s="49">
        <f>ROUNDUP(COUNTIF(Y118:AL118,"&gt; 0")/2,0)</f>
        <v>0</v>
      </c>
      <c r="X118" s="16" t="str">
        <f>IF(W118=0,"-",IF(W118-AW118&gt;8,R118/(8+AW118),R118/W118))</f>
        <v>-</v>
      </c>
      <c r="Y118" s="49" t="s">
        <v>1</v>
      </c>
      <c r="Z118" s="13">
        <v>0</v>
      </c>
      <c r="AA118" s="49" t="s">
        <v>1</v>
      </c>
      <c r="AB118" s="13">
        <v>0</v>
      </c>
      <c r="AC118" s="49" t="s">
        <v>1</v>
      </c>
      <c r="AD118" s="13">
        <v>0</v>
      </c>
      <c r="AE118" s="49" t="s">
        <v>1</v>
      </c>
      <c r="AF118" s="13">
        <v>0</v>
      </c>
      <c r="AG118" s="49" t="s">
        <v>1</v>
      </c>
      <c r="AH118" s="13">
        <v>0</v>
      </c>
      <c r="AI118" s="49" t="s">
        <v>1</v>
      </c>
      <c r="AJ118" s="13">
        <v>0</v>
      </c>
      <c r="AK118" s="49" t="s">
        <v>1</v>
      </c>
      <c r="AL118" s="13">
        <v>0</v>
      </c>
      <c r="AM118" s="184" t="s">
        <v>317</v>
      </c>
      <c r="AN118" s="177">
        <v>4</v>
      </c>
      <c r="AO118" s="178" t="s">
        <v>1</v>
      </c>
      <c r="AP118" s="185">
        <v>0</v>
      </c>
      <c r="AQ118" s="185">
        <v>4</v>
      </c>
      <c r="AR118" s="185">
        <v>0</v>
      </c>
      <c r="AS118" s="185">
        <v>0</v>
      </c>
      <c r="AT118" s="186" t="s">
        <v>1</v>
      </c>
      <c r="AU118" s="89" t="s">
        <v>320</v>
      </c>
      <c r="AV118" s="90" t="e">
        <v>#VALUE!</v>
      </c>
      <c r="AW118" s="91">
        <v>0</v>
      </c>
    </row>
    <row r="119" spans="3:49" x14ac:dyDescent="0.25">
      <c r="C119" s="84">
        <f>C118+1</f>
        <v>110</v>
      </c>
      <c r="D119" s="3" t="s">
        <v>139</v>
      </c>
      <c r="E119" s="199">
        <v>4</v>
      </c>
      <c r="F119" s="199">
        <f>LEFT(E119, FIND("*", E119&amp;"*")-1)*1</f>
        <v>4</v>
      </c>
      <c r="G119" s="200" t="str">
        <f>IF(ISNUMBER(SEARCH("~*", E119)), "*", "")</f>
        <v/>
      </c>
      <c r="H119" s="198" t="str">
        <f>TEXT(I119,"0,0") &amp; J119</f>
        <v>4,0</v>
      </c>
      <c r="I119" s="6">
        <v>4</v>
      </c>
      <c r="J119" s="25" t="s">
        <v>1</v>
      </c>
      <c r="K119" s="2">
        <f>IF(R119&gt;0,1,0)</f>
        <v>0</v>
      </c>
      <c r="L119" s="2">
        <f>IF(J119="",I119,I119+0.1)</f>
        <v>4</v>
      </c>
      <c r="M119" s="197">
        <f>I119-AN119</f>
        <v>0</v>
      </c>
      <c r="N119" s="197">
        <f>IF(J119="",0,1)-IF(AO119="",0,1)</f>
        <v>0</v>
      </c>
      <c r="O119" s="18" t="str">
        <f>_xlfn.TEXTJOIN(,TRUE,
  IF(M119&lt;&gt;0,IF(M119&gt;0,"+","–"),""),
  IF(M119&lt;&gt;0,TEXT(TRUNC(ABS(M119)/0.5)*0.5,"0,0"),""),
  IF(N119&lt;&gt;0,IF(N119&gt;0," +"," –"),""),
  IF(N119&lt;&gt;0,"*","")
)</f>
        <v/>
      </c>
      <c r="P119" s="17" t="str">
        <f>IF(R119 &gt; 0, P118+1, "n/a")</f>
        <v>n/a</v>
      </c>
      <c r="Q119" s="10" t="e">
        <f>IF(AU119=0," ",IF(AU119-P119=0," ",AU119-P119))</f>
        <v>#VALUE!</v>
      </c>
      <c r="R119" s="26">
        <f>Z119+AB119+AF119+AJ119+AL119+AH119+AD119</f>
        <v>0</v>
      </c>
      <c r="S119" s="12">
        <f>R119-AW119</f>
        <v>0</v>
      </c>
      <c r="T119" s="13" t="str">
        <f>IF(SUMIF(Y119:AL119,"&lt;0")&lt;&gt;0,SUMIF(Y119:AL119,"&lt;0")*(-1)," ")</f>
        <v xml:space="preserve"> </v>
      </c>
      <c r="U119" s="14">
        <f>Z119+AB119+AF119+AH119+AJ119+AL119+AD119</f>
        <v>0</v>
      </c>
      <c r="V119" s="48">
        <f>U119-AW119</f>
        <v>0</v>
      </c>
      <c r="W119" s="49">
        <f>ROUNDUP(COUNTIF(Y119:AL119,"&gt; 0")/2,0)</f>
        <v>0</v>
      </c>
      <c r="X119" s="16" t="str">
        <f>IF(W119=0,"-",IF(W119-AW119&gt;8,R119/(8+AW119),R119/W119))</f>
        <v>-</v>
      </c>
      <c r="Y119" s="49" t="s">
        <v>1</v>
      </c>
      <c r="Z119" s="13">
        <v>0</v>
      </c>
      <c r="AA119" s="49" t="s">
        <v>1</v>
      </c>
      <c r="AB119" s="13">
        <v>0</v>
      </c>
      <c r="AC119" s="49" t="s">
        <v>1</v>
      </c>
      <c r="AD119" s="13">
        <v>0</v>
      </c>
      <c r="AE119" s="49" t="s">
        <v>1</v>
      </c>
      <c r="AF119" s="13">
        <v>0</v>
      </c>
      <c r="AG119" s="49" t="s">
        <v>1</v>
      </c>
      <c r="AH119" s="13">
        <v>0</v>
      </c>
      <c r="AI119" s="49" t="s">
        <v>1</v>
      </c>
      <c r="AJ119" s="13">
        <v>0</v>
      </c>
      <c r="AK119" s="49" t="s">
        <v>1</v>
      </c>
      <c r="AL119" s="13">
        <v>0</v>
      </c>
      <c r="AM119" s="184" t="s">
        <v>317</v>
      </c>
      <c r="AN119" s="177">
        <v>4</v>
      </c>
      <c r="AO119" s="178" t="s">
        <v>1</v>
      </c>
      <c r="AP119" s="185">
        <v>0</v>
      </c>
      <c r="AQ119" s="185">
        <v>4</v>
      </c>
      <c r="AR119" s="185">
        <v>0</v>
      </c>
      <c r="AS119" s="185">
        <v>0</v>
      </c>
      <c r="AT119" s="186" t="s">
        <v>1</v>
      </c>
      <c r="AU119" s="89" t="s">
        <v>320</v>
      </c>
      <c r="AV119" s="90" t="e">
        <v>#VALUE!</v>
      </c>
      <c r="AW119" s="91">
        <v>0</v>
      </c>
    </row>
    <row r="120" spans="3:49" x14ac:dyDescent="0.25">
      <c r="C120" s="84">
        <f>C119+1</f>
        <v>111</v>
      </c>
      <c r="D120" s="3" t="s">
        <v>254</v>
      </c>
      <c r="E120" s="199">
        <v>4</v>
      </c>
      <c r="F120" s="199">
        <f>LEFT(E120, FIND("*", E120&amp;"*")-1)*1</f>
        <v>4</v>
      </c>
      <c r="G120" s="200" t="str">
        <f>IF(ISNUMBER(SEARCH("~*", E120)), "*", "")</f>
        <v/>
      </c>
      <c r="H120" s="198" t="str">
        <f>TEXT(I120,"0,0") &amp; J120</f>
        <v>4,0</v>
      </c>
      <c r="I120" s="6">
        <v>4</v>
      </c>
      <c r="J120" s="25" t="s">
        <v>1</v>
      </c>
      <c r="K120" s="2">
        <f>IF(R120&gt;0,1,0)</f>
        <v>0</v>
      </c>
      <c r="L120" s="2">
        <f>IF(J120="",I120,I120+0.1)</f>
        <v>4</v>
      </c>
      <c r="M120" s="197">
        <f>I120-AN120</f>
        <v>0</v>
      </c>
      <c r="N120" s="197">
        <f>IF(J120="",0,1)-IF(AO120="",0,1)</f>
        <v>0</v>
      </c>
      <c r="O120" s="18" t="str">
        <f>_xlfn.TEXTJOIN(,TRUE,
  IF(M120&lt;&gt;0,IF(M120&gt;0,"+","–"),""),
  IF(M120&lt;&gt;0,TEXT(TRUNC(ABS(M120)/0.5)*0.5,"0,0"),""),
  IF(N120&lt;&gt;0,IF(N120&gt;0," +"," –"),""),
  IF(N120&lt;&gt;0,"*","")
)</f>
        <v/>
      </c>
      <c r="P120" s="17" t="str">
        <f>IF(R120 &gt; 0, P119+1, "n/a")</f>
        <v>n/a</v>
      </c>
      <c r="Q120" s="10" t="e">
        <f>IF(AU120=0," ",IF(AU120-P120=0," ",AU120-P120))</f>
        <v>#VALUE!</v>
      </c>
      <c r="R120" s="26">
        <f>Z120+AB120+AF120+AJ120+AL120+AH120+AD120</f>
        <v>0</v>
      </c>
      <c r="S120" s="12">
        <f>R120-AW120</f>
        <v>0</v>
      </c>
      <c r="T120" s="13" t="str">
        <f>IF(SUMIF(Y120:AL120,"&lt;0")&lt;&gt;0,SUMIF(Y120:AL120,"&lt;0")*(-1)," ")</f>
        <v xml:space="preserve"> </v>
      </c>
      <c r="U120" s="14">
        <f>Z120+AB120+AF120+AH120+AJ120+AL120+AD120</f>
        <v>0</v>
      </c>
      <c r="V120" s="48">
        <f>U120-AW120</f>
        <v>0</v>
      </c>
      <c r="W120" s="49">
        <f>ROUNDUP(COUNTIF(Y120:AL120,"&gt; 0")/2,0)</f>
        <v>0</v>
      </c>
      <c r="X120" s="16" t="str">
        <f>IF(W120=0,"-",IF(W120-AW120&gt;8,R120/(8+AW120),R120/W120))</f>
        <v>-</v>
      </c>
      <c r="Y120" s="49" t="s">
        <v>1</v>
      </c>
      <c r="Z120" s="13">
        <v>0</v>
      </c>
      <c r="AA120" s="49" t="s">
        <v>1</v>
      </c>
      <c r="AB120" s="13">
        <v>0</v>
      </c>
      <c r="AC120" s="49" t="s">
        <v>1</v>
      </c>
      <c r="AD120" s="13">
        <v>0</v>
      </c>
      <c r="AE120" s="49" t="s">
        <v>1</v>
      </c>
      <c r="AF120" s="13">
        <v>0</v>
      </c>
      <c r="AG120" s="49" t="s">
        <v>1</v>
      </c>
      <c r="AH120" s="13">
        <v>0</v>
      </c>
      <c r="AI120" s="49" t="s">
        <v>1</v>
      </c>
      <c r="AJ120" s="13">
        <v>0</v>
      </c>
      <c r="AK120" s="49" t="s">
        <v>1</v>
      </c>
      <c r="AL120" s="13">
        <v>0</v>
      </c>
      <c r="AM120" s="184" t="s">
        <v>317</v>
      </c>
      <c r="AN120" s="177">
        <v>4</v>
      </c>
      <c r="AO120" s="178" t="s">
        <v>1</v>
      </c>
      <c r="AP120" s="185">
        <v>0</v>
      </c>
      <c r="AQ120" s="185">
        <v>4</v>
      </c>
      <c r="AR120" s="185">
        <v>0</v>
      </c>
      <c r="AS120" s="185">
        <v>0</v>
      </c>
      <c r="AT120" s="186" t="s">
        <v>1</v>
      </c>
      <c r="AU120" s="89" t="s">
        <v>320</v>
      </c>
      <c r="AV120" s="90" t="e">
        <v>#VALUE!</v>
      </c>
      <c r="AW120" s="91">
        <v>0</v>
      </c>
    </row>
    <row r="121" spans="3:49" x14ac:dyDescent="0.25">
      <c r="C121" s="84">
        <f>C120+1</f>
        <v>112</v>
      </c>
      <c r="D121" s="3" t="s">
        <v>258</v>
      </c>
      <c r="E121" s="199">
        <v>4</v>
      </c>
      <c r="F121" s="199">
        <f>LEFT(E121, FIND("*", E121&amp;"*")-1)*1</f>
        <v>4</v>
      </c>
      <c r="G121" s="200" t="str">
        <f>IF(ISNUMBER(SEARCH("~*", E121)), "*", "")</f>
        <v/>
      </c>
      <c r="H121" s="198" t="str">
        <f>TEXT(I121,"0,0") &amp; J121</f>
        <v>4,0</v>
      </c>
      <c r="I121" s="6">
        <v>4</v>
      </c>
      <c r="J121" s="25" t="s">
        <v>1</v>
      </c>
      <c r="K121" s="2">
        <f>IF(R121&gt;0,1,0)</f>
        <v>0</v>
      </c>
      <c r="L121" s="2">
        <f>IF(J121="",I121,I121+0.1)</f>
        <v>4</v>
      </c>
      <c r="M121" s="197">
        <f>I121-AN121</f>
        <v>0</v>
      </c>
      <c r="N121" s="197">
        <f>IF(J121="",0,1)-IF(AO121="",0,1)</f>
        <v>0</v>
      </c>
      <c r="O121" s="18" t="str">
        <f>_xlfn.TEXTJOIN(,TRUE,
  IF(M121&lt;&gt;0,IF(M121&gt;0,"+","–"),""),
  IF(M121&lt;&gt;0,TEXT(TRUNC(ABS(M121)/0.5)*0.5,"0,0"),""),
  IF(N121&lt;&gt;0,IF(N121&gt;0," +"," –"),""),
  IF(N121&lt;&gt;0,"*","")
)</f>
        <v/>
      </c>
      <c r="P121" s="17" t="str">
        <f>IF(R121 &gt; 0, P120+1, "n/a")</f>
        <v>n/a</v>
      </c>
      <c r="Q121" s="10" t="e">
        <f>IF(AU121=0," ",IF(AU121-P121=0," ",AU121-P121))</f>
        <v>#VALUE!</v>
      </c>
      <c r="R121" s="26">
        <f>Z121+AB121+AF121+AJ121+AL121+AH121+AD121</f>
        <v>0</v>
      </c>
      <c r="S121" s="12">
        <f>R121-AW121</f>
        <v>0</v>
      </c>
      <c r="T121" s="13" t="str">
        <f>IF(SUMIF(Y121:AL121,"&lt;0")&lt;&gt;0,SUMIF(Y121:AL121,"&lt;0")*(-1)," ")</f>
        <v xml:space="preserve"> </v>
      </c>
      <c r="U121" s="14">
        <f>Z121+AB121+AF121+AH121+AJ121+AL121+AD121</f>
        <v>0</v>
      </c>
      <c r="V121" s="48">
        <f>U121-AW121</f>
        <v>0</v>
      </c>
      <c r="W121" s="49">
        <f>ROUNDUP(COUNTIF(Y121:AL121,"&gt; 0")/2,0)</f>
        <v>0</v>
      </c>
      <c r="X121" s="16" t="str">
        <f>IF(W121=0,"-",IF(W121-AW121&gt;8,R121/(8+AW121),R121/W121))</f>
        <v>-</v>
      </c>
      <c r="Y121" s="49" t="s">
        <v>1</v>
      </c>
      <c r="Z121" s="13">
        <v>0</v>
      </c>
      <c r="AA121" s="49" t="s">
        <v>1</v>
      </c>
      <c r="AB121" s="13">
        <v>0</v>
      </c>
      <c r="AC121" s="49" t="s">
        <v>1</v>
      </c>
      <c r="AD121" s="13">
        <v>0</v>
      </c>
      <c r="AE121" s="49" t="s">
        <v>1</v>
      </c>
      <c r="AF121" s="13">
        <v>0</v>
      </c>
      <c r="AG121" s="49" t="s">
        <v>1</v>
      </c>
      <c r="AH121" s="13">
        <v>0</v>
      </c>
      <c r="AI121" s="49" t="s">
        <v>1</v>
      </c>
      <c r="AJ121" s="13">
        <v>0</v>
      </c>
      <c r="AK121" s="49" t="s">
        <v>1</v>
      </c>
      <c r="AL121" s="13">
        <v>0</v>
      </c>
      <c r="AM121" s="184" t="s">
        <v>317</v>
      </c>
      <c r="AN121" s="177">
        <v>4</v>
      </c>
      <c r="AO121" s="178" t="s">
        <v>1</v>
      </c>
      <c r="AP121" s="185">
        <v>0</v>
      </c>
      <c r="AQ121" s="185">
        <v>4</v>
      </c>
      <c r="AR121" s="185">
        <v>0</v>
      </c>
      <c r="AS121" s="185">
        <v>0</v>
      </c>
      <c r="AT121" s="186" t="s">
        <v>1</v>
      </c>
      <c r="AU121" s="89" t="s">
        <v>320</v>
      </c>
      <c r="AV121" s="90" t="e">
        <v>#VALUE!</v>
      </c>
      <c r="AW121" s="91">
        <v>0</v>
      </c>
    </row>
    <row r="122" spans="3:49" x14ac:dyDescent="0.25">
      <c r="C122" s="84">
        <f>C121+1</f>
        <v>113</v>
      </c>
      <c r="D122" s="3" t="s">
        <v>149</v>
      </c>
      <c r="E122" s="199">
        <v>4</v>
      </c>
      <c r="F122" s="199">
        <f>LEFT(E122, FIND("*", E122&amp;"*")-1)*1</f>
        <v>4</v>
      </c>
      <c r="G122" s="200" t="str">
        <f>IF(ISNUMBER(SEARCH("~*", E122)), "*", "")</f>
        <v/>
      </c>
      <c r="H122" s="198" t="str">
        <f>TEXT(I122,"0,0") &amp; J122</f>
        <v>4,0</v>
      </c>
      <c r="I122" s="6">
        <v>4</v>
      </c>
      <c r="J122" s="25" t="s">
        <v>1</v>
      </c>
      <c r="K122" s="2">
        <f>IF(R122&gt;0,1,0)</f>
        <v>0</v>
      </c>
      <c r="L122" s="2">
        <f>IF(J122="",I122,I122+0.1)</f>
        <v>4</v>
      </c>
      <c r="M122" s="197">
        <f>I122-AN122</f>
        <v>0</v>
      </c>
      <c r="N122" s="197">
        <f>IF(J122="",0,1)-IF(AO122="",0,1)</f>
        <v>0</v>
      </c>
      <c r="O122" s="18" t="str">
        <f>_xlfn.TEXTJOIN(,TRUE,
  IF(M122&lt;&gt;0,IF(M122&gt;0,"+","–"),""),
  IF(M122&lt;&gt;0,TEXT(TRUNC(ABS(M122)/0.5)*0.5,"0,0"),""),
  IF(N122&lt;&gt;0,IF(N122&gt;0," +"," –"),""),
  IF(N122&lt;&gt;0,"*","")
)</f>
        <v/>
      </c>
      <c r="P122" s="17" t="str">
        <f>IF(R122 &gt; 0, P121+1, "n/a")</f>
        <v>n/a</v>
      </c>
      <c r="Q122" s="10" t="e">
        <f>IF(AU122=0," ",IF(AU122-P122=0," ",AU122-P122))</f>
        <v>#VALUE!</v>
      </c>
      <c r="R122" s="26">
        <f>Z122+AB122+AF122+AJ122+AL122+AH122+AD122</f>
        <v>0</v>
      </c>
      <c r="S122" s="12">
        <f>R122-AW122</f>
        <v>0</v>
      </c>
      <c r="T122" s="13" t="str">
        <f>IF(SUMIF(Y122:AL122,"&lt;0")&lt;&gt;0,SUMIF(Y122:AL122,"&lt;0")*(-1)," ")</f>
        <v xml:space="preserve"> </v>
      </c>
      <c r="U122" s="14">
        <f>Z122+AB122+AF122+AH122+AJ122+AL122+AD122</f>
        <v>0</v>
      </c>
      <c r="V122" s="48">
        <f>U122-AW122</f>
        <v>0</v>
      </c>
      <c r="W122" s="49">
        <f>ROUNDUP(COUNTIF(Y122:AL122,"&gt; 0")/2,0)</f>
        <v>0</v>
      </c>
      <c r="X122" s="16" t="str">
        <f>IF(W122=0,"-",IF(W122-AW122&gt;8,R122/(8+AW122),R122/W122))</f>
        <v>-</v>
      </c>
      <c r="Y122" s="49" t="s">
        <v>1</v>
      </c>
      <c r="Z122" s="13">
        <v>0</v>
      </c>
      <c r="AA122" s="49" t="s">
        <v>1</v>
      </c>
      <c r="AB122" s="13">
        <v>0</v>
      </c>
      <c r="AC122" s="49" t="s">
        <v>1</v>
      </c>
      <c r="AD122" s="13">
        <v>0</v>
      </c>
      <c r="AE122" s="49" t="s">
        <v>1</v>
      </c>
      <c r="AF122" s="13">
        <v>0</v>
      </c>
      <c r="AG122" s="49" t="s">
        <v>1</v>
      </c>
      <c r="AH122" s="13">
        <v>0</v>
      </c>
      <c r="AI122" s="49" t="s">
        <v>1</v>
      </c>
      <c r="AJ122" s="13">
        <v>0</v>
      </c>
      <c r="AK122" s="49" t="s">
        <v>1</v>
      </c>
      <c r="AL122" s="13">
        <v>0</v>
      </c>
      <c r="AM122" s="184" t="s">
        <v>317</v>
      </c>
      <c r="AN122" s="177">
        <v>4</v>
      </c>
      <c r="AO122" s="178" t="s">
        <v>1</v>
      </c>
      <c r="AP122" s="185">
        <v>0</v>
      </c>
      <c r="AQ122" s="185">
        <v>4</v>
      </c>
      <c r="AR122" s="185">
        <v>0</v>
      </c>
      <c r="AS122" s="185">
        <v>0</v>
      </c>
      <c r="AT122" s="186" t="s">
        <v>1</v>
      </c>
      <c r="AU122" s="89" t="s">
        <v>320</v>
      </c>
      <c r="AV122" s="90" t="e">
        <v>#VALUE!</v>
      </c>
      <c r="AW122" s="91">
        <v>0</v>
      </c>
    </row>
    <row r="123" spans="3:49" x14ac:dyDescent="0.25">
      <c r="C123" s="84">
        <f>C122+1</f>
        <v>114</v>
      </c>
      <c r="D123" s="3" t="s">
        <v>149</v>
      </c>
      <c r="E123" s="199">
        <v>4</v>
      </c>
      <c r="F123" s="199">
        <f>LEFT(E123, FIND("*", E123&amp;"*")-1)*1</f>
        <v>4</v>
      </c>
      <c r="G123" s="200" t="str">
        <f>IF(ISNUMBER(SEARCH("~*", E123)), "*", "")</f>
        <v/>
      </c>
      <c r="H123" s="198" t="str">
        <f>TEXT(I123,"0,0") &amp; J123</f>
        <v>4,0</v>
      </c>
      <c r="I123" s="6">
        <v>4</v>
      </c>
      <c r="J123" s="25" t="s">
        <v>1</v>
      </c>
      <c r="K123" s="2">
        <f>IF(R123&gt;0,1,0)</f>
        <v>0</v>
      </c>
      <c r="L123" s="2">
        <f>IF(J123="",I123,I123+0.1)</f>
        <v>4</v>
      </c>
      <c r="M123" s="197">
        <f>I123-AN123</f>
        <v>0</v>
      </c>
      <c r="N123" s="197">
        <f>IF(J123="",0,1)-IF(AO123="",0,1)</f>
        <v>0</v>
      </c>
      <c r="O123" s="18" t="str">
        <f>_xlfn.TEXTJOIN(,TRUE,
  IF(M123&lt;&gt;0,IF(M123&gt;0,"+","–"),""),
  IF(M123&lt;&gt;0,TEXT(TRUNC(ABS(M123)/0.5)*0.5,"0,0"),""),
  IF(N123&lt;&gt;0,IF(N123&gt;0," +"," –"),""),
  IF(N123&lt;&gt;0,"*","")
)</f>
        <v/>
      </c>
      <c r="P123" s="17" t="str">
        <f>IF(R123 &gt; 0, P122+1, "n/a")</f>
        <v>n/a</v>
      </c>
      <c r="Q123" s="10" t="e">
        <f>IF(AU123=0," ",IF(AU123-P123=0," ",AU123-P123))</f>
        <v>#VALUE!</v>
      </c>
      <c r="R123" s="26">
        <f>Z123+AB123+AF123+AJ123+AL123+AH123+AD123</f>
        <v>0</v>
      </c>
      <c r="S123" s="12">
        <f>R123-AW123</f>
        <v>0</v>
      </c>
      <c r="T123" s="13" t="str">
        <f>IF(SUMIF(Y123:AL123,"&lt;0")&lt;&gt;0,SUMIF(Y123:AL123,"&lt;0")*(-1)," ")</f>
        <v xml:space="preserve"> </v>
      </c>
      <c r="U123" s="14">
        <f>Z123+AB123+AF123+AH123+AJ123+AL123+AD123</f>
        <v>0</v>
      </c>
      <c r="V123" s="48">
        <f>U123-AW123</f>
        <v>0</v>
      </c>
      <c r="W123" s="49">
        <f>ROUNDUP(COUNTIF(Y123:AL123,"&gt; 0")/2,0)</f>
        <v>0</v>
      </c>
      <c r="X123" s="16" t="str">
        <f>IF(W123=0,"-",IF(W123-AW123&gt;8,R123/(8+AW123),R123/W123))</f>
        <v>-</v>
      </c>
      <c r="Y123" s="49" t="s">
        <v>1</v>
      </c>
      <c r="Z123" s="13">
        <v>0</v>
      </c>
      <c r="AA123" s="49" t="s">
        <v>1</v>
      </c>
      <c r="AB123" s="13">
        <v>0</v>
      </c>
      <c r="AC123" s="49" t="s">
        <v>1</v>
      </c>
      <c r="AD123" s="13">
        <v>0</v>
      </c>
      <c r="AE123" s="49" t="s">
        <v>1</v>
      </c>
      <c r="AF123" s="13">
        <v>0</v>
      </c>
      <c r="AG123" s="49" t="s">
        <v>1</v>
      </c>
      <c r="AH123" s="13">
        <v>0</v>
      </c>
      <c r="AI123" s="49" t="s">
        <v>1</v>
      </c>
      <c r="AJ123" s="13">
        <v>0</v>
      </c>
      <c r="AK123" s="49" t="s">
        <v>1</v>
      </c>
      <c r="AL123" s="13">
        <v>0</v>
      </c>
      <c r="AM123" s="184" t="s">
        <v>317</v>
      </c>
      <c r="AN123" s="177">
        <v>4</v>
      </c>
      <c r="AO123" s="178" t="s">
        <v>1</v>
      </c>
      <c r="AP123" s="185">
        <v>0</v>
      </c>
      <c r="AQ123" s="185">
        <v>4</v>
      </c>
      <c r="AR123" s="185">
        <v>0</v>
      </c>
      <c r="AS123" s="185">
        <v>0</v>
      </c>
      <c r="AT123" s="186" t="s">
        <v>1</v>
      </c>
      <c r="AU123" s="89" t="s">
        <v>320</v>
      </c>
      <c r="AV123" s="90" t="e">
        <v>#VALUE!</v>
      </c>
      <c r="AW123" s="91">
        <v>0</v>
      </c>
    </row>
    <row r="124" spans="3:49" x14ac:dyDescent="0.25">
      <c r="C124" s="84">
        <f>C123+1</f>
        <v>115</v>
      </c>
      <c r="D124" s="3" t="s">
        <v>153</v>
      </c>
      <c r="E124" s="199">
        <v>4</v>
      </c>
      <c r="F124" s="199">
        <f>LEFT(E124, FIND("*", E124&amp;"*")-1)*1</f>
        <v>4</v>
      </c>
      <c r="G124" s="200" t="str">
        <f>IF(ISNUMBER(SEARCH("~*", E124)), "*", "")</f>
        <v/>
      </c>
      <c r="H124" s="198" t="str">
        <f>TEXT(I124,"0,0") &amp; J124</f>
        <v>4,0</v>
      </c>
      <c r="I124" s="6">
        <v>4</v>
      </c>
      <c r="J124" s="25" t="s">
        <v>1</v>
      </c>
      <c r="K124" s="2">
        <f>IF(R124&gt;0,1,0)</f>
        <v>0</v>
      </c>
      <c r="L124" s="2">
        <f>IF(J124="",I124,I124+0.1)</f>
        <v>4</v>
      </c>
      <c r="M124" s="197">
        <f>I124-AN124</f>
        <v>0</v>
      </c>
      <c r="N124" s="197">
        <f>IF(J124="",0,1)-IF(AO124="",0,1)</f>
        <v>0</v>
      </c>
      <c r="O124" s="18" t="str">
        <f>_xlfn.TEXTJOIN(,TRUE,
  IF(M124&lt;&gt;0,IF(M124&gt;0,"+","–"),""),
  IF(M124&lt;&gt;0,TEXT(TRUNC(ABS(M124)/0.5)*0.5,"0,0"),""),
  IF(N124&lt;&gt;0,IF(N124&gt;0," +"," –"),""),
  IF(N124&lt;&gt;0,"*","")
)</f>
        <v/>
      </c>
      <c r="P124" s="17" t="str">
        <f>IF(R124 &gt; 0, P123+1, "n/a")</f>
        <v>n/a</v>
      </c>
      <c r="Q124" s="10" t="e">
        <f>IF(AU124=0," ",IF(AU124-P124=0," ",AU124-P124))</f>
        <v>#VALUE!</v>
      </c>
      <c r="R124" s="26">
        <f>Z124+AB124+AF124+AJ124+AL124+AH124+AD124</f>
        <v>0</v>
      </c>
      <c r="S124" s="12">
        <f>R124-AW124</f>
        <v>0</v>
      </c>
      <c r="T124" s="13" t="str">
        <f>IF(SUMIF(Y124:AL124,"&lt;0")&lt;&gt;0,SUMIF(Y124:AL124,"&lt;0")*(-1)," ")</f>
        <v xml:space="preserve"> </v>
      </c>
      <c r="U124" s="14">
        <f>Z124+AB124+AF124+AH124+AJ124+AL124+AD124</f>
        <v>0</v>
      </c>
      <c r="V124" s="48">
        <f>U124-AW124</f>
        <v>0</v>
      </c>
      <c r="W124" s="49">
        <f>ROUNDUP(COUNTIF(Y124:AL124,"&gt; 0")/2,0)</f>
        <v>0</v>
      </c>
      <c r="X124" s="16" t="str">
        <f>IF(W124=0,"-",IF(W124-AW124&gt;8,R124/(8+AW124),R124/W124))</f>
        <v>-</v>
      </c>
      <c r="Y124" s="49" t="s">
        <v>1</v>
      </c>
      <c r="Z124" s="13">
        <v>0</v>
      </c>
      <c r="AA124" s="49" t="s">
        <v>1</v>
      </c>
      <c r="AB124" s="13">
        <v>0</v>
      </c>
      <c r="AC124" s="49" t="s">
        <v>1</v>
      </c>
      <c r="AD124" s="13">
        <v>0</v>
      </c>
      <c r="AE124" s="49" t="s">
        <v>1</v>
      </c>
      <c r="AF124" s="13">
        <v>0</v>
      </c>
      <c r="AG124" s="49" t="s">
        <v>1</v>
      </c>
      <c r="AH124" s="13">
        <v>0</v>
      </c>
      <c r="AI124" s="49" t="s">
        <v>1</v>
      </c>
      <c r="AJ124" s="13">
        <v>0</v>
      </c>
      <c r="AK124" s="49" t="s">
        <v>1</v>
      </c>
      <c r="AL124" s="13">
        <v>0</v>
      </c>
      <c r="AM124" s="184" t="s">
        <v>317</v>
      </c>
      <c r="AN124" s="177">
        <v>4</v>
      </c>
      <c r="AO124" s="178" t="s">
        <v>1</v>
      </c>
      <c r="AP124" s="185">
        <v>0</v>
      </c>
      <c r="AQ124" s="185">
        <v>4</v>
      </c>
      <c r="AR124" s="185">
        <v>0</v>
      </c>
      <c r="AS124" s="185">
        <v>0</v>
      </c>
      <c r="AT124" s="186" t="s">
        <v>1</v>
      </c>
      <c r="AU124" s="89" t="s">
        <v>320</v>
      </c>
      <c r="AV124" s="90" t="e">
        <v>#VALUE!</v>
      </c>
      <c r="AW124" s="91">
        <v>0</v>
      </c>
    </row>
    <row r="125" spans="3:49" x14ac:dyDescent="0.25">
      <c r="C125" s="84">
        <f>C124+1</f>
        <v>116</v>
      </c>
      <c r="D125" s="3" t="s">
        <v>153</v>
      </c>
      <c r="E125" s="199">
        <v>4</v>
      </c>
      <c r="F125" s="199">
        <f>LEFT(E125, FIND("*", E125&amp;"*")-1)*1</f>
        <v>4</v>
      </c>
      <c r="G125" s="200" t="str">
        <f>IF(ISNUMBER(SEARCH("~*", E125)), "*", "")</f>
        <v/>
      </c>
      <c r="H125" s="198" t="str">
        <f>TEXT(I125,"0,0") &amp; J125</f>
        <v>4,0</v>
      </c>
      <c r="I125" s="6">
        <v>4</v>
      </c>
      <c r="J125" s="25" t="s">
        <v>1</v>
      </c>
      <c r="K125" s="2">
        <f>IF(R125&gt;0,1,0)</f>
        <v>0</v>
      </c>
      <c r="L125" s="2">
        <f>IF(J125="",I125,I125+0.1)</f>
        <v>4</v>
      </c>
      <c r="M125" s="197">
        <f>I125-AN125</f>
        <v>0</v>
      </c>
      <c r="N125" s="197">
        <f>IF(J125="",0,1)-IF(AO125="",0,1)</f>
        <v>0</v>
      </c>
      <c r="O125" s="18" t="str">
        <f>_xlfn.TEXTJOIN(,TRUE,
  IF(M125&lt;&gt;0,IF(M125&gt;0,"+","–"),""),
  IF(M125&lt;&gt;0,TEXT(TRUNC(ABS(M125)/0.5)*0.5,"0,0"),""),
  IF(N125&lt;&gt;0,IF(N125&gt;0," +"," –"),""),
  IF(N125&lt;&gt;0,"*","")
)</f>
        <v/>
      </c>
      <c r="P125" s="17" t="str">
        <f>IF(R125 &gt; 0, P124+1, "n/a")</f>
        <v>n/a</v>
      </c>
      <c r="Q125" s="10" t="e">
        <f>IF(AU125=0," ",IF(AU125-P125=0," ",AU125-P125))</f>
        <v>#VALUE!</v>
      </c>
      <c r="R125" s="26">
        <f>Z125+AB125+AF125+AJ125+AL125+AH125+AD125</f>
        <v>0</v>
      </c>
      <c r="S125" s="12">
        <f>R125-AW125</f>
        <v>0</v>
      </c>
      <c r="T125" s="13" t="str">
        <f>IF(SUMIF(Y125:AL125,"&lt;0")&lt;&gt;0,SUMIF(Y125:AL125,"&lt;0")*(-1)," ")</f>
        <v xml:space="preserve"> </v>
      </c>
      <c r="U125" s="14">
        <f>Z125+AB125+AF125+AH125+AJ125+AL125+AD125</f>
        <v>0</v>
      </c>
      <c r="V125" s="48">
        <f>U125-AW125</f>
        <v>0</v>
      </c>
      <c r="W125" s="49">
        <f>ROUNDUP(COUNTIF(Y125:AL125,"&gt; 0")/2,0)</f>
        <v>0</v>
      </c>
      <c r="X125" s="16" t="str">
        <f>IF(W125=0,"-",IF(W125-AW125&gt;8,R125/(8+AW125),R125/W125))</f>
        <v>-</v>
      </c>
      <c r="Y125" s="49" t="s">
        <v>1</v>
      </c>
      <c r="Z125" s="13">
        <v>0</v>
      </c>
      <c r="AA125" s="49" t="s">
        <v>1</v>
      </c>
      <c r="AB125" s="13">
        <v>0</v>
      </c>
      <c r="AC125" s="49" t="s">
        <v>1</v>
      </c>
      <c r="AD125" s="13">
        <v>0</v>
      </c>
      <c r="AE125" s="49" t="s">
        <v>1</v>
      </c>
      <c r="AF125" s="13">
        <v>0</v>
      </c>
      <c r="AG125" s="49" t="s">
        <v>1</v>
      </c>
      <c r="AH125" s="13">
        <v>0</v>
      </c>
      <c r="AI125" s="49" t="s">
        <v>1</v>
      </c>
      <c r="AJ125" s="13">
        <v>0</v>
      </c>
      <c r="AK125" s="49" t="s">
        <v>1</v>
      </c>
      <c r="AL125" s="13">
        <v>0</v>
      </c>
      <c r="AM125" s="184" t="s">
        <v>317</v>
      </c>
      <c r="AN125" s="177">
        <v>4</v>
      </c>
      <c r="AO125" s="178" t="s">
        <v>1</v>
      </c>
      <c r="AP125" s="185">
        <v>0</v>
      </c>
      <c r="AQ125" s="185">
        <v>4</v>
      </c>
      <c r="AR125" s="185">
        <v>0</v>
      </c>
      <c r="AS125" s="185">
        <v>0</v>
      </c>
      <c r="AT125" s="186" t="s">
        <v>1</v>
      </c>
      <c r="AU125" s="89" t="s">
        <v>320</v>
      </c>
      <c r="AV125" s="90" t="e">
        <v>#VALUE!</v>
      </c>
      <c r="AW125" s="91">
        <v>0</v>
      </c>
    </row>
    <row r="126" spans="3:49" ht="30" x14ac:dyDescent="0.25">
      <c r="C126" s="84">
        <f>C125+1</f>
        <v>117</v>
      </c>
      <c r="D126" s="3" t="s">
        <v>157</v>
      </c>
      <c r="E126" s="199">
        <v>4</v>
      </c>
      <c r="F126" s="199">
        <f>LEFT(E126, FIND("*", E126&amp;"*")-1)*1</f>
        <v>4</v>
      </c>
      <c r="G126" s="200" t="str">
        <f>IF(ISNUMBER(SEARCH("~*", E126)), "*", "")</f>
        <v/>
      </c>
      <c r="H126" s="198" t="str">
        <f>TEXT(I126,"0,0") &amp; J126</f>
        <v>4,0</v>
      </c>
      <c r="I126" s="6">
        <v>4</v>
      </c>
      <c r="J126" s="25" t="s">
        <v>1</v>
      </c>
      <c r="K126" s="2">
        <f>IF(R126&gt;0,1,0)</f>
        <v>0</v>
      </c>
      <c r="L126" s="2">
        <f>IF(J126="",I126,I126+0.1)</f>
        <v>4</v>
      </c>
      <c r="M126" s="197">
        <f>I126-AN126</f>
        <v>0</v>
      </c>
      <c r="N126" s="197">
        <f>IF(J126="",0,1)-IF(AO126="",0,1)</f>
        <v>0</v>
      </c>
      <c r="O126" s="18" t="str">
        <f>_xlfn.TEXTJOIN(,TRUE,
  IF(M126&lt;&gt;0,IF(M126&gt;0,"+","–"),""),
  IF(M126&lt;&gt;0,TEXT(TRUNC(ABS(M126)/0.5)*0.5,"0,0"),""),
  IF(N126&lt;&gt;0,IF(N126&gt;0," +"," –"),""),
  IF(N126&lt;&gt;0,"*","")
)</f>
        <v/>
      </c>
      <c r="P126" s="17" t="str">
        <f>IF(R126 &gt; 0, P125+1, "n/a")</f>
        <v>n/a</v>
      </c>
      <c r="Q126" s="10" t="e">
        <f>IF(AU126=0," ",IF(AU126-P126=0," ",AU126-P126))</f>
        <v>#VALUE!</v>
      </c>
      <c r="R126" s="26">
        <f>Z126+AB126+AF126+AJ126+AL126+AH126+AD126</f>
        <v>0</v>
      </c>
      <c r="S126" s="12">
        <f>R126-AW126</f>
        <v>0</v>
      </c>
      <c r="T126" s="13" t="str">
        <f>IF(SUMIF(Y126:AL126,"&lt;0")&lt;&gt;0,SUMIF(Y126:AL126,"&lt;0")*(-1)," ")</f>
        <v xml:space="preserve"> </v>
      </c>
      <c r="U126" s="14">
        <f>Z126+AB126+AF126+AH126+AJ126+AL126+AD126</f>
        <v>0</v>
      </c>
      <c r="V126" s="48">
        <f>U126-AW126</f>
        <v>0</v>
      </c>
      <c r="W126" s="49">
        <f>ROUNDUP(COUNTIF(Y126:AL126,"&gt; 0")/2,0)</f>
        <v>0</v>
      </c>
      <c r="X126" s="16" t="str">
        <f>IF(W126=0,"-",IF(W126-AW126&gt;8,R126/(8+AW126),R126/W126))</f>
        <v>-</v>
      </c>
      <c r="Y126" s="49" t="s">
        <v>1</v>
      </c>
      <c r="Z126" s="13">
        <v>0</v>
      </c>
      <c r="AA126" s="49" t="s">
        <v>1</v>
      </c>
      <c r="AB126" s="13">
        <v>0</v>
      </c>
      <c r="AC126" s="49" t="s">
        <v>1</v>
      </c>
      <c r="AD126" s="13">
        <v>0</v>
      </c>
      <c r="AE126" s="49" t="s">
        <v>1</v>
      </c>
      <c r="AF126" s="13">
        <v>0</v>
      </c>
      <c r="AG126" s="49" t="s">
        <v>1</v>
      </c>
      <c r="AH126" s="13">
        <v>0</v>
      </c>
      <c r="AI126" s="49" t="s">
        <v>1</v>
      </c>
      <c r="AJ126" s="13">
        <v>0</v>
      </c>
      <c r="AK126" s="49" t="s">
        <v>1</v>
      </c>
      <c r="AL126" s="13">
        <v>0</v>
      </c>
      <c r="AM126" s="184" t="s">
        <v>317</v>
      </c>
      <c r="AN126" s="177">
        <v>4</v>
      </c>
      <c r="AO126" s="178" t="s">
        <v>1</v>
      </c>
      <c r="AP126" s="185">
        <v>0</v>
      </c>
      <c r="AQ126" s="185">
        <v>4</v>
      </c>
      <c r="AR126" s="185">
        <v>0</v>
      </c>
      <c r="AS126" s="185">
        <v>0</v>
      </c>
      <c r="AT126" s="186" t="s">
        <v>1</v>
      </c>
      <c r="AU126" s="89" t="s">
        <v>320</v>
      </c>
      <c r="AV126" s="90" t="e">
        <v>#VALUE!</v>
      </c>
      <c r="AW126" s="91">
        <v>0</v>
      </c>
    </row>
    <row r="127" spans="3:49" x14ac:dyDescent="0.25">
      <c r="C127" s="84">
        <f>C126+1</f>
        <v>118</v>
      </c>
      <c r="D127" s="3" t="s">
        <v>276</v>
      </c>
      <c r="E127" s="199">
        <v>4</v>
      </c>
      <c r="F127" s="199">
        <f>LEFT(E127, FIND("*", E127&amp;"*")-1)*1</f>
        <v>4</v>
      </c>
      <c r="G127" s="200" t="str">
        <f>IF(ISNUMBER(SEARCH("~*", E127)), "*", "")</f>
        <v/>
      </c>
      <c r="H127" s="198" t="str">
        <f>TEXT(I127,"0,0") &amp; J127</f>
        <v>4,0</v>
      </c>
      <c r="I127" s="6">
        <v>4</v>
      </c>
      <c r="J127" s="25" t="s">
        <v>1</v>
      </c>
      <c r="K127" s="2">
        <f>IF(R127&gt;0,1,0)</f>
        <v>0</v>
      </c>
      <c r="L127" s="2">
        <f>IF(J127="",I127,I127+0.1)</f>
        <v>4</v>
      </c>
      <c r="M127" s="197">
        <f>I127-AN127</f>
        <v>0</v>
      </c>
      <c r="N127" s="197">
        <f>IF(J127="",0,1)-IF(AO127="",0,1)</f>
        <v>0</v>
      </c>
      <c r="O127" s="18" t="str">
        <f>_xlfn.TEXTJOIN(,TRUE,
  IF(M127&lt;&gt;0,IF(M127&gt;0,"+","–"),""),
  IF(M127&lt;&gt;0,TEXT(TRUNC(ABS(M127)/0.5)*0.5,"0,0"),""),
  IF(N127&lt;&gt;0,IF(N127&gt;0," +"," –"),""),
  IF(N127&lt;&gt;0,"*","")
)</f>
        <v/>
      </c>
      <c r="P127" s="17" t="str">
        <f>IF(R127 &gt; 0, P126+1, "n/a")</f>
        <v>n/a</v>
      </c>
      <c r="Q127" s="10" t="e">
        <f>IF(AU127=0," ",IF(AU127-P127=0," ",AU127-P127))</f>
        <v>#VALUE!</v>
      </c>
      <c r="R127" s="26">
        <f>Z127+AB127+AF127+AJ127+AL127+AH127+AD127</f>
        <v>0</v>
      </c>
      <c r="S127" s="12">
        <f>R127-AW127</f>
        <v>0</v>
      </c>
      <c r="T127" s="13" t="str">
        <f>IF(SUMIF(Y127:AL127,"&lt;0")&lt;&gt;0,SUMIF(Y127:AL127,"&lt;0")*(-1)," ")</f>
        <v xml:space="preserve"> </v>
      </c>
      <c r="U127" s="14">
        <f>Z127+AB127+AF127+AH127+AJ127+AL127+AD127</f>
        <v>0</v>
      </c>
      <c r="V127" s="48">
        <f>U127-AW127</f>
        <v>0</v>
      </c>
      <c r="W127" s="49">
        <f>ROUNDUP(COUNTIF(Y127:AL127,"&gt; 0")/2,0)</f>
        <v>0</v>
      </c>
      <c r="X127" s="16" t="str">
        <f>IF(W127=0,"-",IF(W127-AW127&gt;8,R127/(8+AW127),R127/W127))</f>
        <v>-</v>
      </c>
      <c r="Y127" s="49" t="s">
        <v>1</v>
      </c>
      <c r="Z127" s="13">
        <v>0</v>
      </c>
      <c r="AA127" s="49" t="s">
        <v>1</v>
      </c>
      <c r="AB127" s="13">
        <v>0</v>
      </c>
      <c r="AC127" s="49" t="s">
        <v>1</v>
      </c>
      <c r="AD127" s="13">
        <v>0</v>
      </c>
      <c r="AE127" s="49" t="s">
        <v>1</v>
      </c>
      <c r="AF127" s="13">
        <v>0</v>
      </c>
      <c r="AG127" s="49" t="s">
        <v>1</v>
      </c>
      <c r="AH127" s="13">
        <v>0</v>
      </c>
      <c r="AI127" s="49" t="s">
        <v>1</v>
      </c>
      <c r="AJ127" s="13">
        <v>0</v>
      </c>
      <c r="AK127" s="49" t="s">
        <v>1</v>
      </c>
      <c r="AL127" s="13">
        <v>0</v>
      </c>
      <c r="AM127" s="184" t="s">
        <v>317</v>
      </c>
      <c r="AN127" s="177">
        <v>4</v>
      </c>
      <c r="AO127" s="178" t="s">
        <v>1</v>
      </c>
      <c r="AP127" s="185">
        <v>0</v>
      </c>
      <c r="AQ127" s="185">
        <v>4</v>
      </c>
      <c r="AR127" s="185">
        <v>0</v>
      </c>
      <c r="AS127" s="185">
        <v>0</v>
      </c>
      <c r="AT127" s="186" t="s">
        <v>1</v>
      </c>
      <c r="AU127" s="89" t="s">
        <v>320</v>
      </c>
      <c r="AV127" s="90" t="e">
        <v>#VALUE!</v>
      </c>
      <c r="AW127" s="91">
        <v>0</v>
      </c>
    </row>
    <row r="128" spans="3:49" x14ac:dyDescent="0.25">
      <c r="C128" s="84">
        <f>C127+1</f>
        <v>119</v>
      </c>
      <c r="D128" s="3" t="s">
        <v>279</v>
      </c>
      <c r="E128" s="199">
        <v>4</v>
      </c>
      <c r="F128" s="199">
        <f>LEFT(E128, FIND("*", E128&amp;"*")-1)*1</f>
        <v>4</v>
      </c>
      <c r="G128" s="200" t="str">
        <f>IF(ISNUMBER(SEARCH("~*", E128)), "*", "")</f>
        <v/>
      </c>
      <c r="H128" s="198" t="str">
        <f>TEXT(I128,"0,0") &amp; J128</f>
        <v>4,0</v>
      </c>
      <c r="I128" s="6">
        <v>4</v>
      </c>
      <c r="J128" s="25" t="s">
        <v>1</v>
      </c>
      <c r="K128" s="2">
        <f>IF(R128&gt;0,1,0)</f>
        <v>0</v>
      </c>
      <c r="L128" s="2">
        <f>IF(J128="",I128,I128+0.1)</f>
        <v>4</v>
      </c>
      <c r="M128" s="197">
        <f>I128-AN128</f>
        <v>0</v>
      </c>
      <c r="N128" s="197">
        <f>IF(J128="",0,1)-IF(AO128="",0,1)</f>
        <v>0</v>
      </c>
      <c r="O128" s="18" t="str">
        <f>_xlfn.TEXTJOIN(,TRUE,
  IF(M128&lt;&gt;0,IF(M128&gt;0,"+","–"),""),
  IF(M128&lt;&gt;0,TEXT(TRUNC(ABS(M128)/0.5)*0.5,"0,0"),""),
  IF(N128&lt;&gt;0,IF(N128&gt;0," +"," –"),""),
  IF(N128&lt;&gt;0,"*","")
)</f>
        <v/>
      </c>
      <c r="P128" s="17" t="str">
        <f>IF(R128 &gt; 0, P127+1, "n/a")</f>
        <v>n/a</v>
      </c>
      <c r="Q128" s="10" t="e">
        <f>IF(AU128=0," ",IF(AU128-P128=0," ",AU128-P128))</f>
        <v>#VALUE!</v>
      </c>
      <c r="R128" s="26">
        <f>Z128+AB128+AF128+AJ128+AL128+AH128+AD128</f>
        <v>0</v>
      </c>
      <c r="S128" s="12">
        <f>R128-AW128</f>
        <v>0</v>
      </c>
      <c r="T128" s="13" t="str">
        <f>IF(SUMIF(Y128:AL128,"&lt;0")&lt;&gt;0,SUMIF(Y128:AL128,"&lt;0")*(-1)," ")</f>
        <v xml:space="preserve"> </v>
      </c>
      <c r="U128" s="14">
        <f>Z128+AB128+AF128+AH128+AJ128+AL128+AD128</f>
        <v>0</v>
      </c>
      <c r="V128" s="48">
        <f>U128-AW128</f>
        <v>0</v>
      </c>
      <c r="W128" s="49">
        <f>ROUNDUP(COUNTIF(Y128:AL128,"&gt; 0")/2,0)</f>
        <v>0</v>
      </c>
      <c r="X128" s="16" t="str">
        <f>IF(W128=0,"-",IF(W128-AW128&gt;8,R128/(8+AW128),R128/W128))</f>
        <v>-</v>
      </c>
      <c r="Y128" s="49" t="s">
        <v>1</v>
      </c>
      <c r="Z128" s="13">
        <v>0</v>
      </c>
      <c r="AA128" s="49" t="s">
        <v>1</v>
      </c>
      <c r="AB128" s="13">
        <v>0</v>
      </c>
      <c r="AC128" s="49" t="s">
        <v>1</v>
      </c>
      <c r="AD128" s="13">
        <v>0</v>
      </c>
      <c r="AE128" s="49" t="s">
        <v>1</v>
      </c>
      <c r="AF128" s="13">
        <v>0</v>
      </c>
      <c r="AG128" s="49" t="s">
        <v>1</v>
      </c>
      <c r="AH128" s="13">
        <v>0</v>
      </c>
      <c r="AI128" s="49" t="s">
        <v>1</v>
      </c>
      <c r="AJ128" s="13">
        <v>0</v>
      </c>
      <c r="AK128" s="49" t="s">
        <v>1</v>
      </c>
      <c r="AL128" s="13">
        <v>0</v>
      </c>
      <c r="AM128" s="184" t="s">
        <v>317</v>
      </c>
      <c r="AN128" s="177">
        <v>4</v>
      </c>
      <c r="AO128" s="178" t="s">
        <v>1</v>
      </c>
      <c r="AP128" s="185">
        <v>0</v>
      </c>
      <c r="AQ128" s="185">
        <v>4</v>
      </c>
      <c r="AR128" s="185">
        <v>0</v>
      </c>
      <c r="AS128" s="185">
        <v>0</v>
      </c>
      <c r="AT128" s="186" t="s">
        <v>1</v>
      </c>
      <c r="AU128" s="89" t="s">
        <v>320</v>
      </c>
      <c r="AV128" s="90" t="e">
        <v>#VALUE!</v>
      </c>
      <c r="AW128" s="91">
        <v>0</v>
      </c>
    </row>
    <row r="129" spans="3:49" x14ac:dyDescent="0.25">
      <c r="C129" s="84">
        <f>C128+1</f>
        <v>120</v>
      </c>
      <c r="D129" s="3" t="s">
        <v>281</v>
      </c>
      <c r="E129" s="199">
        <v>4</v>
      </c>
      <c r="F129" s="199">
        <f>LEFT(E129, FIND("*", E129&amp;"*")-1)*1</f>
        <v>4</v>
      </c>
      <c r="G129" s="200" t="str">
        <f>IF(ISNUMBER(SEARCH("~*", E129)), "*", "")</f>
        <v/>
      </c>
      <c r="H129" s="198" t="str">
        <f>TEXT(I129,"0,0") &amp; J129</f>
        <v>4,0</v>
      </c>
      <c r="I129" s="6">
        <v>4</v>
      </c>
      <c r="J129" s="25" t="s">
        <v>1</v>
      </c>
      <c r="K129" s="2">
        <f>IF(R129&gt;0,1,0)</f>
        <v>0</v>
      </c>
      <c r="L129" s="2">
        <f>IF(J129="",I129,I129+0.1)</f>
        <v>4</v>
      </c>
      <c r="M129" s="197">
        <f>I129-AN129</f>
        <v>0</v>
      </c>
      <c r="N129" s="197">
        <f>IF(J129="",0,1)-IF(AO129="",0,1)</f>
        <v>0</v>
      </c>
      <c r="O129" s="18" t="str">
        <f>_xlfn.TEXTJOIN(,TRUE,
  IF(M129&lt;&gt;0,IF(M129&gt;0,"+","–"),""),
  IF(M129&lt;&gt;0,TEXT(TRUNC(ABS(M129)/0.5)*0.5,"0,0"),""),
  IF(N129&lt;&gt;0,IF(N129&gt;0," +"," –"),""),
  IF(N129&lt;&gt;0,"*","")
)</f>
        <v/>
      </c>
      <c r="P129" s="17" t="str">
        <f>IF(R129 &gt; 0, P128+1, "n/a")</f>
        <v>n/a</v>
      </c>
      <c r="Q129" s="10" t="e">
        <f>IF(AU129=0," ",IF(AU129-P129=0," ",AU129-P129))</f>
        <v>#VALUE!</v>
      </c>
      <c r="R129" s="26">
        <f>Z129+AB129+AF129+AJ129+AL129+AH129+AD129</f>
        <v>0</v>
      </c>
      <c r="S129" s="12">
        <f>R129-AW129</f>
        <v>0</v>
      </c>
      <c r="T129" s="13" t="str">
        <f>IF(SUMIF(Y129:AL129,"&lt;0")&lt;&gt;0,SUMIF(Y129:AL129,"&lt;0")*(-1)," ")</f>
        <v xml:space="preserve"> </v>
      </c>
      <c r="U129" s="14">
        <f>Z129+AB129+AF129+AH129+AJ129+AL129+AD129</f>
        <v>0</v>
      </c>
      <c r="V129" s="48">
        <f>U129-AW129</f>
        <v>0</v>
      </c>
      <c r="W129" s="49">
        <f>ROUNDUP(COUNTIF(Y129:AL129,"&gt; 0")/2,0)</f>
        <v>0</v>
      </c>
      <c r="X129" s="16" t="str">
        <f>IF(W129=0,"-",IF(W129-AW129&gt;8,R129/(8+AW129),R129/W129))</f>
        <v>-</v>
      </c>
      <c r="Y129" s="49" t="s">
        <v>1</v>
      </c>
      <c r="Z129" s="13">
        <v>0</v>
      </c>
      <c r="AA129" s="49" t="s">
        <v>1</v>
      </c>
      <c r="AB129" s="13">
        <v>0</v>
      </c>
      <c r="AC129" s="49" t="s">
        <v>1</v>
      </c>
      <c r="AD129" s="13">
        <v>0</v>
      </c>
      <c r="AE129" s="49" t="s">
        <v>1</v>
      </c>
      <c r="AF129" s="13">
        <v>0</v>
      </c>
      <c r="AG129" s="49" t="s">
        <v>1</v>
      </c>
      <c r="AH129" s="13">
        <v>0</v>
      </c>
      <c r="AI129" s="49" t="s">
        <v>1</v>
      </c>
      <c r="AJ129" s="13">
        <v>0</v>
      </c>
      <c r="AK129" s="49" t="s">
        <v>1</v>
      </c>
      <c r="AL129" s="13">
        <v>0</v>
      </c>
      <c r="AM129" s="184" t="s">
        <v>317</v>
      </c>
      <c r="AN129" s="177">
        <v>4</v>
      </c>
      <c r="AO129" s="178" t="s">
        <v>1</v>
      </c>
      <c r="AP129" s="185">
        <v>0</v>
      </c>
      <c r="AQ129" s="185">
        <v>4</v>
      </c>
      <c r="AR129" s="185">
        <v>0</v>
      </c>
      <c r="AS129" s="185">
        <v>0</v>
      </c>
      <c r="AT129" s="186" t="s">
        <v>1</v>
      </c>
      <c r="AU129" s="89" t="s">
        <v>320</v>
      </c>
      <c r="AV129" s="90" t="e">
        <v>#VALUE!</v>
      </c>
      <c r="AW129" s="91">
        <v>0</v>
      </c>
    </row>
    <row r="130" spans="3:49" x14ac:dyDescent="0.25">
      <c r="C130" s="84">
        <f>C129+1</f>
        <v>121</v>
      </c>
      <c r="D130" s="3" t="s">
        <v>282</v>
      </c>
      <c r="E130" s="199">
        <v>4</v>
      </c>
      <c r="F130" s="199">
        <f>LEFT(E130, FIND("*", E130&amp;"*")-1)*1</f>
        <v>4</v>
      </c>
      <c r="G130" s="200" t="str">
        <f>IF(ISNUMBER(SEARCH("~*", E130)), "*", "")</f>
        <v/>
      </c>
      <c r="H130" s="198" t="str">
        <f>TEXT(I130,"0,0") &amp; J130</f>
        <v>4,0</v>
      </c>
      <c r="I130" s="6">
        <v>4</v>
      </c>
      <c r="J130" s="25" t="s">
        <v>1</v>
      </c>
      <c r="K130" s="2">
        <f>IF(R130&gt;0,1,0)</f>
        <v>0</v>
      </c>
      <c r="L130" s="2">
        <f>IF(J130="",I130,I130+0.1)</f>
        <v>4</v>
      </c>
      <c r="M130" s="197">
        <f>I130-AN130</f>
        <v>0</v>
      </c>
      <c r="N130" s="197">
        <f>IF(J130="",0,1)-IF(AO130="",0,1)</f>
        <v>0</v>
      </c>
      <c r="O130" s="18" t="str">
        <f>_xlfn.TEXTJOIN(,TRUE,
  IF(M130&lt;&gt;0,IF(M130&gt;0,"+","–"),""),
  IF(M130&lt;&gt;0,TEXT(TRUNC(ABS(M130)/0.5)*0.5,"0,0"),""),
  IF(N130&lt;&gt;0,IF(N130&gt;0," +"," –"),""),
  IF(N130&lt;&gt;0,"*","")
)</f>
        <v/>
      </c>
      <c r="P130" s="17" t="str">
        <f>IF(R130 &gt; 0, P129+1, "n/a")</f>
        <v>n/a</v>
      </c>
      <c r="Q130" s="10" t="e">
        <f>IF(AU130=0," ",IF(AU130-P130=0," ",AU130-P130))</f>
        <v>#VALUE!</v>
      </c>
      <c r="R130" s="26">
        <f>Z130+AB130+AF130+AJ130+AL130+AH130+AD130</f>
        <v>0</v>
      </c>
      <c r="S130" s="12">
        <f>R130-AW130</f>
        <v>0</v>
      </c>
      <c r="T130" s="13" t="str">
        <f>IF(SUMIF(Y130:AL130,"&lt;0")&lt;&gt;0,SUMIF(Y130:AL130,"&lt;0")*(-1)," ")</f>
        <v xml:space="preserve"> </v>
      </c>
      <c r="U130" s="14">
        <f>Z130+AB130+AF130+AH130+AJ130+AL130+AD130</f>
        <v>0</v>
      </c>
      <c r="V130" s="48">
        <f>U130-AW130</f>
        <v>0</v>
      </c>
      <c r="W130" s="49">
        <f>ROUNDUP(COUNTIF(Y130:AL130,"&gt; 0")/2,0)</f>
        <v>0</v>
      </c>
      <c r="X130" s="16" t="str">
        <f>IF(W130=0,"-",IF(W130-AW130&gt;8,R130/(8+AW130),R130/W130))</f>
        <v>-</v>
      </c>
      <c r="Y130" s="49" t="s">
        <v>1</v>
      </c>
      <c r="Z130" s="13">
        <v>0</v>
      </c>
      <c r="AA130" s="49" t="s">
        <v>1</v>
      </c>
      <c r="AB130" s="13">
        <v>0</v>
      </c>
      <c r="AC130" s="49" t="s">
        <v>1</v>
      </c>
      <c r="AD130" s="13">
        <v>0</v>
      </c>
      <c r="AE130" s="49" t="s">
        <v>1</v>
      </c>
      <c r="AF130" s="13">
        <v>0</v>
      </c>
      <c r="AG130" s="49" t="s">
        <v>1</v>
      </c>
      <c r="AH130" s="13">
        <v>0</v>
      </c>
      <c r="AI130" s="49" t="s">
        <v>1</v>
      </c>
      <c r="AJ130" s="13">
        <v>0</v>
      </c>
      <c r="AK130" s="49" t="s">
        <v>1</v>
      </c>
      <c r="AL130" s="13">
        <v>0</v>
      </c>
      <c r="AM130" s="184" t="s">
        <v>317</v>
      </c>
      <c r="AN130" s="177">
        <v>4</v>
      </c>
      <c r="AO130" s="178" t="s">
        <v>1</v>
      </c>
      <c r="AP130" s="185">
        <v>0</v>
      </c>
      <c r="AQ130" s="185">
        <v>4</v>
      </c>
      <c r="AR130" s="185">
        <v>0</v>
      </c>
      <c r="AS130" s="185">
        <v>0</v>
      </c>
      <c r="AT130" s="186" t="s">
        <v>1</v>
      </c>
      <c r="AU130" s="89" t="s">
        <v>320</v>
      </c>
      <c r="AV130" s="90" t="e">
        <v>#VALUE!</v>
      </c>
      <c r="AW130" s="91">
        <v>0</v>
      </c>
    </row>
    <row r="131" spans="3:49" x14ac:dyDescent="0.25">
      <c r="C131" s="84">
        <f>C130+1</f>
        <v>122</v>
      </c>
      <c r="D131" s="3" t="s">
        <v>175</v>
      </c>
      <c r="E131" s="199">
        <v>3.5</v>
      </c>
      <c r="F131" s="199">
        <f>LEFT(E131, FIND("*", E131&amp;"*")-1)*1</f>
        <v>3.5</v>
      </c>
      <c r="G131" s="200" t="str">
        <f>IF(ISNUMBER(SEARCH("~*", E131)), "*", "")</f>
        <v/>
      </c>
      <c r="H131" s="198" t="str">
        <f>TEXT(I131,"0,0") &amp; J131</f>
        <v>3,5</v>
      </c>
      <c r="I131" s="6">
        <v>3.5</v>
      </c>
      <c r="J131" s="25" t="s">
        <v>1</v>
      </c>
      <c r="K131" s="2">
        <f>IF(R131&gt;0,1,0)</f>
        <v>0</v>
      </c>
      <c r="L131" s="2">
        <f>IF(J131="",I131,I131+0.1)</f>
        <v>3.5</v>
      </c>
      <c r="M131" s="197">
        <f>I131-AN131</f>
        <v>0</v>
      </c>
      <c r="N131" s="197">
        <f>IF(J131="",0,1)-IF(AO131="",0,1)</f>
        <v>0</v>
      </c>
      <c r="O131" s="18" t="str">
        <f>_xlfn.TEXTJOIN(,TRUE,
  IF(M131&lt;&gt;0,IF(M131&gt;0,"+","–"),""),
  IF(M131&lt;&gt;0,TEXT(TRUNC(ABS(M131)/0.5)*0.5,"0,0"),""),
  IF(N131&lt;&gt;0,IF(N131&gt;0," +"," –"),""),
  IF(N131&lt;&gt;0,"*","")
)</f>
        <v/>
      </c>
      <c r="P131" s="17" t="str">
        <f>IF(R131 &gt; 0, P130+1, "n/a")</f>
        <v>n/a</v>
      </c>
      <c r="Q131" s="10" t="e">
        <f>IF(AU131=0," ",IF(AU131-P131=0," ",AU131-P131))</f>
        <v>#VALUE!</v>
      </c>
      <c r="R131" s="26">
        <f>Z131+AB131+AF131+AJ131+AL131+AH131+AD131</f>
        <v>0</v>
      </c>
      <c r="S131" s="12">
        <f>R131-AW131</f>
        <v>0</v>
      </c>
      <c r="T131" s="13" t="str">
        <f>IF(SUMIF(Y131:AL131,"&lt;0")&lt;&gt;0,SUMIF(Y131:AL131,"&lt;0")*(-1)," ")</f>
        <v xml:space="preserve"> </v>
      </c>
      <c r="U131" s="14">
        <f>Z131+AB131+AF131+AH131+AJ131+AL131+AD131</f>
        <v>0</v>
      </c>
      <c r="V131" s="48">
        <f>U131-AW131</f>
        <v>0</v>
      </c>
      <c r="W131" s="49">
        <f>ROUNDUP(COUNTIF(Y131:AL131,"&gt; 0")/2,0)</f>
        <v>0</v>
      </c>
      <c r="X131" s="16" t="str">
        <f>IF(W131=0,"-",IF(W131-AW131&gt;8,R131/(8+AW131),R131/W131))</f>
        <v>-</v>
      </c>
      <c r="Y131" s="49" t="s">
        <v>1</v>
      </c>
      <c r="Z131" s="13">
        <v>0</v>
      </c>
      <c r="AA131" s="49" t="s">
        <v>1</v>
      </c>
      <c r="AB131" s="13">
        <v>0</v>
      </c>
      <c r="AC131" s="49" t="s">
        <v>1</v>
      </c>
      <c r="AD131" s="13">
        <v>0</v>
      </c>
      <c r="AE131" s="49" t="s">
        <v>1</v>
      </c>
      <c r="AF131" s="13">
        <v>0</v>
      </c>
      <c r="AG131" s="49" t="s">
        <v>1</v>
      </c>
      <c r="AH131" s="13">
        <v>0</v>
      </c>
      <c r="AI131" s="49" t="s">
        <v>1</v>
      </c>
      <c r="AJ131" s="13">
        <v>0</v>
      </c>
      <c r="AK131" s="49" t="s">
        <v>1</v>
      </c>
      <c r="AL131" s="13">
        <v>0</v>
      </c>
      <c r="AM131" s="184" t="s">
        <v>316</v>
      </c>
      <c r="AN131" s="177">
        <v>3.5</v>
      </c>
      <c r="AO131" s="178" t="s">
        <v>1</v>
      </c>
      <c r="AP131" s="185">
        <v>0</v>
      </c>
      <c r="AQ131" s="185">
        <v>3.5</v>
      </c>
      <c r="AR131" s="185">
        <v>0</v>
      </c>
      <c r="AS131" s="185">
        <v>0</v>
      </c>
      <c r="AT131" s="186" t="s">
        <v>1</v>
      </c>
      <c r="AU131" s="89" t="s">
        <v>320</v>
      </c>
      <c r="AV131" s="90" t="e">
        <v>#VALUE!</v>
      </c>
      <c r="AW131" s="91">
        <v>0</v>
      </c>
    </row>
    <row r="132" spans="3:49" x14ac:dyDescent="0.25">
      <c r="C132" s="84">
        <f>C131+1</f>
        <v>123</v>
      </c>
      <c r="D132" s="3" t="s">
        <v>53</v>
      </c>
      <c r="E132" s="199">
        <v>3.5</v>
      </c>
      <c r="F132" s="199">
        <f>LEFT(E132, FIND("*", E132&amp;"*")-1)*1</f>
        <v>3.5</v>
      </c>
      <c r="G132" s="200" t="str">
        <f>IF(ISNUMBER(SEARCH("~*", E132)), "*", "")</f>
        <v/>
      </c>
      <c r="H132" s="198" t="str">
        <f>TEXT(I132,"0,0") &amp; J132</f>
        <v>3,5</v>
      </c>
      <c r="I132" s="6">
        <v>3.5</v>
      </c>
      <c r="J132" s="25" t="s">
        <v>1</v>
      </c>
      <c r="K132" s="2">
        <f>IF(R132&gt;0,1,0)</f>
        <v>0</v>
      </c>
      <c r="L132" s="2">
        <f>IF(J132="",I132,I132+0.1)</f>
        <v>3.5</v>
      </c>
      <c r="M132" s="197">
        <f>I132-AN132</f>
        <v>0</v>
      </c>
      <c r="N132" s="197">
        <f>IF(J132="",0,1)-IF(AO132="",0,1)</f>
        <v>0</v>
      </c>
      <c r="O132" s="18" t="str">
        <f>_xlfn.TEXTJOIN(,TRUE,
  IF(M132&lt;&gt;0,IF(M132&gt;0,"+","–"),""),
  IF(M132&lt;&gt;0,TEXT(TRUNC(ABS(M132)/0.5)*0.5,"0,0"),""),
  IF(N132&lt;&gt;0,IF(N132&gt;0," +"," –"),""),
  IF(N132&lt;&gt;0,"*","")
)</f>
        <v/>
      </c>
      <c r="P132" s="17" t="str">
        <f>IF(R132 &gt; 0, P131+1, "n/a")</f>
        <v>n/a</v>
      </c>
      <c r="Q132" s="10" t="e">
        <f>IF(AU132=0," ",IF(AU132-P132=0," ",AU132-P132))</f>
        <v>#VALUE!</v>
      </c>
      <c r="R132" s="26">
        <f>Z132+AB132+AF132+AJ132+AL132+AH132+AD132</f>
        <v>0</v>
      </c>
      <c r="S132" s="12">
        <f>R132-AW132</f>
        <v>0</v>
      </c>
      <c r="T132" s="13" t="str">
        <f>IF(SUMIF(Y132:AL132,"&lt;0")&lt;&gt;0,SUMIF(Y132:AL132,"&lt;0")*(-1)," ")</f>
        <v xml:space="preserve"> </v>
      </c>
      <c r="U132" s="14">
        <f>Z132+AB132+AF132+AH132+AJ132+AL132+AD132</f>
        <v>0</v>
      </c>
      <c r="V132" s="48">
        <f>U132-AW132</f>
        <v>0</v>
      </c>
      <c r="W132" s="49">
        <f>ROUNDUP(COUNTIF(Y132:AL132,"&gt; 0")/2,0)</f>
        <v>0</v>
      </c>
      <c r="X132" s="16" t="str">
        <f>IF(W132=0,"-",IF(W132-AW132&gt;8,R132/(8+AW132),R132/W132))</f>
        <v>-</v>
      </c>
      <c r="Y132" s="49" t="s">
        <v>1</v>
      </c>
      <c r="Z132" s="13">
        <v>0</v>
      </c>
      <c r="AA132" s="49" t="s">
        <v>1</v>
      </c>
      <c r="AB132" s="13">
        <v>0</v>
      </c>
      <c r="AC132" s="49" t="s">
        <v>1</v>
      </c>
      <c r="AD132" s="13">
        <v>0</v>
      </c>
      <c r="AE132" s="49" t="s">
        <v>1</v>
      </c>
      <c r="AF132" s="13">
        <v>0</v>
      </c>
      <c r="AG132" s="49" t="s">
        <v>1</v>
      </c>
      <c r="AH132" s="13">
        <v>0</v>
      </c>
      <c r="AI132" s="49" t="s">
        <v>1</v>
      </c>
      <c r="AJ132" s="13">
        <v>0</v>
      </c>
      <c r="AK132" s="49" t="s">
        <v>1</v>
      </c>
      <c r="AL132" s="13">
        <v>0</v>
      </c>
      <c r="AM132" s="184" t="s">
        <v>316</v>
      </c>
      <c r="AN132" s="177">
        <v>3.5</v>
      </c>
      <c r="AO132" s="178" t="s">
        <v>1</v>
      </c>
      <c r="AP132" s="185">
        <v>0</v>
      </c>
      <c r="AQ132" s="185">
        <v>3.5</v>
      </c>
      <c r="AR132" s="185">
        <v>0</v>
      </c>
      <c r="AS132" s="185">
        <v>0</v>
      </c>
      <c r="AT132" s="186" t="s">
        <v>1</v>
      </c>
      <c r="AU132" s="89" t="s">
        <v>320</v>
      </c>
      <c r="AV132" s="90" t="e">
        <v>#VALUE!</v>
      </c>
      <c r="AW132" s="91">
        <v>0</v>
      </c>
    </row>
    <row r="133" spans="3:49" x14ac:dyDescent="0.25">
      <c r="C133" s="84">
        <f>C132+1</f>
        <v>124</v>
      </c>
      <c r="D133" s="3" t="s">
        <v>55</v>
      </c>
      <c r="E133" s="199">
        <v>3.5</v>
      </c>
      <c r="F133" s="199">
        <f>LEFT(E133, FIND("*", E133&amp;"*")-1)*1</f>
        <v>3.5</v>
      </c>
      <c r="G133" s="200" t="str">
        <f>IF(ISNUMBER(SEARCH("~*", E133)), "*", "")</f>
        <v/>
      </c>
      <c r="H133" s="198" t="str">
        <f>TEXT(I133,"0,0") &amp; J133</f>
        <v>3,5</v>
      </c>
      <c r="I133" s="6">
        <v>3.5</v>
      </c>
      <c r="J133" s="25" t="s">
        <v>1</v>
      </c>
      <c r="K133" s="2">
        <f>IF(R133&gt;0,1,0)</f>
        <v>0</v>
      </c>
      <c r="L133" s="2">
        <f>IF(J133="",I133,I133+0.1)</f>
        <v>3.5</v>
      </c>
      <c r="M133" s="197">
        <f>I133-AN133</f>
        <v>0</v>
      </c>
      <c r="N133" s="197">
        <f>IF(J133="",0,1)-IF(AO133="",0,1)</f>
        <v>0</v>
      </c>
      <c r="O133" s="18" t="str">
        <f>_xlfn.TEXTJOIN(,TRUE,
  IF(M133&lt;&gt;0,IF(M133&gt;0,"+","–"),""),
  IF(M133&lt;&gt;0,TEXT(TRUNC(ABS(M133)/0.5)*0.5,"0,0"),""),
  IF(N133&lt;&gt;0,IF(N133&gt;0," +"," –"),""),
  IF(N133&lt;&gt;0,"*","")
)</f>
        <v/>
      </c>
      <c r="P133" s="17" t="str">
        <f>IF(R133 &gt; 0, P132+1, "n/a")</f>
        <v>n/a</v>
      </c>
      <c r="Q133" s="10" t="e">
        <f>IF(AU133=0," ",IF(AU133-P133=0," ",AU133-P133))</f>
        <v>#VALUE!</v>
      </c>
      <c r="R133" s="26">
        <f>Z133+AB133+AF133+AJ133+AL133+AH133+AD133</f>
        <v>0</v>
      </c>
      <c r="S133" s="12">
        <f>R133-AW133</f>
        <v>0</v>
      </c>
      <c r="T133" s="13" t="str">
        <f>IF(SUMIF(Y133:AL133,"&lt;0")&lt;&gt;0,SUMIF(Y133:AL133,"&lt;0")*(-1)," ")</f>
        <v xml:space="preserve"> </v>
      </c>
      <c r="U133" s="14">
        <f>Z133+AB133+AF133+AH133+AJ133+AL133+AD133</f>
        <v>0</v>
      </c>
      <c r="V133" s="48">
        <f>U133-AW133</f>
        <v>0</v>
      </c>
      <c r="W133" s="49">
        <f>ROUNDUP(COUNTIF(Y133:AL133,"&gt; 0")/2,0)</f>
        <v>0</v>
      </c>
      <c r="X133" s="16" t="str">
        <f>IF(W133=0,"-",IF(W133-AW133&gt;8,R133/(8+AW133),R133/W133))</f>
        <v>-</v>
      </c>
      <c r="Y133" s="49" t="s">
        <v>1</v>
      </c>
      <c r="Z133" s="13">
        <v>0</v>
      </c>
      <c r="AA133" s="49" t="s">
        <v>1</v>
      </c>
      <c r="AB133" s="13">
        <v>0</v>
      </c>
      <c r="AC133" s="49" t="s">
        <v>1</v>
      </c>
      <c r="AD133" s="13">
        <v>0</v>
      </c>
      <c r="AE133" s="49" t="s">
        <v>1</v>
      </c>
      <c r="AF133" s="13">
        <v>0</v>
      </c>
      <c r="AG133" s="49" t="s">
        <v>1</v>
      </c>
      <c r="AH133" s="13">
        <v>0</v>
      </c>
      <c r="AI133" s="49" t="s">
        <v>1</v>
      </c>
      <c r="AJ133" s="13">
        <v>0</v>
      </c>
      <c r="AK133" s="49" t="s">
        <v>1</v>
      </c>
      <c r="AL133" s="13">
        <v>0</v>
      </c>
      <c r="AM133" s="184" t="s">
        <v>316</v>
      </c>
      <c r="AN133" s="177">
        <v>3.5</v>
      </c>
      <c r="AO133" s="178" t="s">
        <v>1</v>
      </c>
      <c r="AP133" s="185">
        <v>0</v>
      </c>
      <c r="AQ133" s="185">
        <v>3.5</v>
      </c>
      <c r="AR133" s="185">
        <v>0</v>
      </c>
      <c r="AS133" s="185">
        <v>0</v>
      </c>
      <c r="AT133" s="186" t="s">
        <v>1</v>
      </c>
      <c r="AU133" s="89" t="s">
        <v>320</v>
      </c>
      <c r="AV133" s="90" t="e">
        <v>#VALUE!</v>
      </c>
      <c r="AW133" s="91">
        <v>0</v>
      </c>
    </row>
    <row r="134" spans="3:49" x14ac:dyDescent="0.25">
      <c r="C134" s="84">
        <f>C133+1</f>
        <v>125</v>
      </c>
      <c r="D134" s="3" t="s">
        <v>58</v>
      </c>
      <c r="E134" s="199">
        <v>3.5</v>
      </c>
      <c r="F134" s="199">
        <f>LEFT(E134, FIND("*", E134&amp;"*")-1)*1</f>
        <v>3.5</v>
      </c>
      <c r="G134" s="200" t="str">
        <f>IF(ISNUMBER(SEARCH("~*", E134)), "*", "")</f>
        <v/>
      </c>
      <c r="H134" s="198" t="str">
        <f>TEXT(I134,"0,0") &amp; J134</f>
        <v>3,5</v>
      </c>
      <c r="I134" s="6">
        <v>3.5</v>
      </c>
      <c r="J134" s="25" t="s">
        <v>1</v>
      </c>
      <c r="K134" s="2">
        <f>IF(R134&gt;0,1,0)</f>
        <v>0</v>
      </c>
      <c r="L134" s="2">
        <f>IF(J134="",I134,I134+0.1)</f>
        <v>3.5</v>
      </c>
      <c r="M134" s="197">
        <f>I134-AN134</f>
        <v>0</v>
      </c>
      <c r="N134" s="197">
        <f>IF(J134="",0,1)-IF(AO134="",0,1)</f>
        <v>0</v>
      </c>
      <c r="O134" s="18" t="str">
        <f>_xlfn.TEXTJOIN(,TRUE,
  IF(M134&lt;&gt;0,IF(M134&gt;0,"+","–"),""),
  IF(M134&lt;&gt;0,TEXT(TRUNC(ABS(M134)/0.5)*0.5,"0,0"),""),
  IF(N134&lt;&gt;0,IF(N134&gt;0," +"," –"),""),
  IF(N134&lt;&gt;0,"*","")
)</f>
        <v/>
      </c>
      <c r="P134" s="17" t="str">
        <f>IF(R134 &gt; 0, P133+1, "n/a")</f>
        <v>n/a</v>
      </c>
      <c r="Q134" s="10" t="e">
        <f>IF(AU134=0," ",IF(AU134-P134=0," ",AU134-P134))</f>
        <v>#VALUE!</v>
      </c>
      <c r="R134" s="26">
        <f>Z134+AB134+AF134+AJ134+AL134+AH134+AD134</f>
        <v>0</v>
      </c>
      <c r="S134" s="12">
        <f>R134-AW134</f>
        <v>0</v>
      </c>
      <c r="T134" s="13" t="str">
        <f>IF(SUMIF(Y134:AL134,"&lt;0")&lt;&gt;0,SUMIF(Y134:AL134,"&lt;0")*(-1)," ")</f>
        <v xml:space="preserve"> </v>
      </c>
      <c r="U134" s="14">
        <f>Z134+AB134+AF134+AH134+AJ134+AL134+AD134</f>
        <v>0</v>
      </c>
      <c r="V134" s="48">
        <f>U134-AW134</f>
        <v>0</v>
      </c>
      <c r="W134" s="49">
        <f>ROUNDUP(COUNTIF(Y134:AL134,"&gt; 0")/2,0)</f>
        <v>0</v>
      </c>
      <c r="X134" s="16" t="str">
        <f>IF(W134=0,"-",IF(W134-AW134&gt;8,R134/(8+AW134),R134/W134))</f>
        <v>-</v>
      </c>
      <c r="Y134" s="49" t="s">
        <v>1</v>
      </c>
      <c r="Z134" s="13">
        <v>0</v>
      </c>
      <c r="AA134" s="49" t="s">
        <v>1</v>
      </c>
      <c r="AB134" s="13">
        <v>0</v>
      </c>
      <c r="AC134" s="49" t="s">
        <v>1</v>
      </c>
      <c r="AD134" s="13">
        <v>0</v>
      </c>
      <c r="AE134" s="49" t="s">
        <v>1</v>
      </c>
      <c r="AF134" s="13">
        <v>0</v>
      </c>
      <c r="AG134" s="49" t="s">
        <v>1</v>
      </c>
      <c r="AH134" s="13">
        <v>0</v>
      </c>
      <c r="AI134" s="49" t="s">
        <v>1</v>
      </c>
      <c r="AJ134" s="13">
        <v>0</v>
      </c>
      <c r="AK134" s="49" t="s">
        <v>1</v>
      </c>
      <c r="AL134" s="13">
        <v>0</v>
      </c>
      <c r="AM134" s="184" t="s">
        <v>316</v>
      </c>
      <c r="AN134" s="177">
        <v>3.5</v>
      </c>
      <c r="AO134" s="178" t="s">
        <v>1</v>
      </c>
      <c r="AP134" s="185">
        <v>0</v>
      </c>
      <c r="AQ134" s="185">
        <v>3.5</v>
      </c>
      <c r="AR134" s="185">
        <v>0</v>
      </c>
      <c r="AS134" s="185">
        <v>0</v>
      </c>
      <c r="AT134" s="186" t="s">
        <v>1</v>
      </c>
      <c r="AU134" s="89" t="s">
        <v>320</v>
      </c>
      <c r="AV134" s="90" t="e">
        <v>#VALUE!</v>
      </c>
      <c r="AW134" s="91">
        <v>0</v>
      </c>
    </row>
    <row r="135" spans="3:49" x14ac:dyDescent="0.25">
      <c r="C135" s="84">
        <f>C134+1</f>
        <v>126</v>
      </c>
      <c r="D135" s="3" t="s">
        <v>61</v>
      </c>
      <c r="E135" s="199">
        <v>3.5</v>
      </c>
      <c r="F135" s="199">
        <f>LEFT(E135, FIND("*", E135&amp;"*")-1)*1</f>
        <v>3.5</v>
      </c>
      <c r="G135" s="200" t="str">
        <f>IF(ISNUMBER(SEARCH("~*", E135)), "*", "")</f>
        <v/>
      </c>
      <c r="H135" s="198" t="str">
        <f>TEXT(I135,"0,0") &amp; J135</f>
        <v>3,5</v>
      </c>
      <c r="I135" s="6">
        <v>3.5</v>
      </c>
      <c r="J135" s="25" t="s">
        <v>1</v>
      </c>
      <c r="K135" s="2">
        <f>IF(R135&gt;0,1,0)</f>
        <v>0</v>
      </c>
      <c r="L135" s="2">
        <f>IF(J135="",I135,I135+0.1)</f>
        <v>3.5</v>
      </c>
      <c r="M135" s="197">
        <f>I135-AN135</f>
        <v>0</v>
      </c>
      <c r="N135" s="197">
        <f>IF(J135="",0,1)-IF(AO135="",0,1)</f>
        <v>0</v>
      </c>
      <c r="O135" s="18" t="str">
        <f>_xlfn.TEXTJOIN(,TRUE,
  IF(M135&lt;&gt;0,IF(M135&gt;0,"+","–"),""),
  IF(M135&lt;&gt;0,TEXT(TRUNC(ABS(M135)/0.5)*0.5,"0,0"),""),
  IF(N135&lt;&gt;0,IF(N135&gt;0," +"," –"),""),
  IF(N135&lt;&gt;0,"*","")
)</f>
        <v/>
      </c>
      <c r="P135" s="17" t="str">
        <f>IF(R135 &gt; 0, P134+1, "n/a")</f>
        <v>n/a</v>
      </c>
      <c r="Q135" s="10" t="e">
        <f>IF(AU135=0," ",IF(AU135-P135=0," ",AU135-P135))</f>
        <v>#VALUE!</v>
      </c>
      <c r="R135" s="26">
        <f>Z135+AB135+AF135+AJ135+AL135+AH135+AD135</f>
        <v>0</v>
      </c>
      <c r="S135" s="12">
        <f>R135-AW135</f>
        <v>0</v>
      </c>
      <c r="T135" s="13" t="str">
        <f>IF(SUMIF(Y135:AL135,"&lt;0")&lt;&gt;0,SUMIF(Y135:AL135,"&lt;0")*(-1)," ")</f>
        <v xml:space="preserve"> </v>
      </c>
      <c r="U135" s="14">
        <f>Z135+AB135+AF135+AH135+AJ135+AL135+AD135</f>
        <v>0</v>
      </c>
      <c r="V135" s="48">
        <f>U135-AW135</f>
        <v>0</v>
      </c>
      <c r="W135" s="49">
        <f>ROUNDUP(COUNTIF(Y135:AL135,"&gt; 0")/2,0)</f>
        <v>0</v>
      </c>
      <c r="X135" s="16" t="str">
        <f>IF(W135=0,"-",IF(W135-AW135&gt;8,R135/(8+AW135),R135/W135))</f>
        <v>-</v>
      </c>
      <c r="Y135" s="49" t="s">
        <v>1</v>
      </c>
      <c r="Z135" s="13">
        <v>0</v>
      </c>
      <c r="AA135" s="49" t="s">
        <v>1</v>
      </c>
      <c r="AB135" s="13">
        <v>0</v>
      </c>
      <c r="AC135" s="49" t="s">
        <v>1</v>
      </c>
      <c r="AD135" s="13">
        <v>0</v>
      </c>
      <c r="AE135" s="49" t="s">
        <v>1</v>
      </c>
      <c r="AF135" s="13">
        <v>0</v>
      </c>
      <c r="AG135" s="49" t="s">
        <v>1</v>
      </c>
      <c r="AH135" s="13">
        <v>0</v>
      </c>
      <c r="AI135" s="49" t="s">
        <v>1</v>
      </c>
      <c r="AJ135" s="13">
        <v>0</v>
      </c>
      <c r="AK135" s="49" t="s">
        <v>1</v>
      </c>
      <c r="AL135" s="13">
        <v>0</v>
      </c>
      <c r="AM135" s="184" t="s">
        <v>316</v>
      </c>
      <c r="AN135" s="177">
        <v>3.5</v>
      </c>
      <c r="AO135" s="178" t="s">
        <v>1</v>
      </c>
      <c r="AP135" s="185">
        <v>0</v>
      </c>
      <c r="AQ135" s="185">
        <v>3.5</v>
      </c>
      <c r="AR135" s="185">
        <v>0</v>
      </c>
      <c r="AS135" s="185">
        <v>0</v>
      </c>
      <c r="AT135" s="186" t="s">
        <v>1</v>
      </c>
      <c r="AU135" s="89" t="s">
        <v>320</v>
      </c>
      <c r="AV135" s="90" t="e">
        <v>#VALUE!</v>
      </c>
      <c r="AW135" s="91">
        <v>0</v>
      </c>
    </row>
    <row r="136" spans="3:49" x14ac:dyDescent="0.25">
      <c r="C136" s="84">
        <f>C135+1</f>
        <v>127</v>
      </c>
      <c r="D136" s="3" t="s">
        <v>63</v>
      </c>
      <c r="E136" s="199">
        <v>3.5</v>
      </c>
      <c r="F136" s="199">
        <f>LEFT(E136, FIND("*", E136&amp;"*")-1)*1</f>
        <v>3.5</v>
      </c>
      <c r="G136" s="200" t="str">
        <f>IF(ISNUMBER(SEARCH("~*", E136)), "*", "")</f>
        <v/>
      </c>
      <c r="H136" s="198" t="str">
        <f>TEXT(I136,"0,0") &amp; J136</f>
        <v>3,5</v>
      </c>
      <c r="I136" s="6">
        <v>3.5</v>
      </c>
      <c r="J136" s="25" t="s">
        <v>1</v>
      </c>
      <c r="K136" s="2">
        <f>IF(R136&gt;0,1,0)</f>
        <v>0</v>
      </c>
      <c r="L136" s="2">
        <f>IF(J136="",I136,I136+0.1)</f>
        <v>3.5</v>
      </c>
      <c r="M136" s="197">
        <f>I136-AN136</f>
        <v>0</v>
      </c>
      <c r="N136" s="197">
        <f>IF(J136="",0,1)-IF(AO136="",0,1)</f>
        <v>0</v>
      </c>
      <c r="O136" s="18" t="str">
        <f>_xlfn.TEXTJOIN(,TRUE,
  IF(M136&lt;&gt;0,IF(M136&gt;0,"+","–"),""),
  IF(M136&lt;&gt;0,TEXT(TRUNC(ABS(M136)/0.5)*0.5,"0,0"),""),
  IF(N136&lt;&gt;0,IF(N136&gt;0," +"," –"),""),
  IF(N136&lt;&gt;0,"*","")
)</f>
        <v/>
      </c>
      <c r="P136" s="17" t="str">
        <f>IF(R136 &gt; 0, P135+1, "n/a")</f>
        <v>n/a</v>
      </c>
      <c r="Q136" s="10" t="e">
        <f>IF(AU136=0," ",IF(AU136-P136=0," ",AU136-P136))</f>
        <v>#VALUE!</v>
      </c>
      <c r="R136" s="26">
        <f>Z136+AB136+AF136+AJ136+AL136+AH136+AD136</f>
        <v>0</v>
      </c>
      <c r="S136" s="12">
        <f>R136-AW136</f>
        <v>0</v>
      </c>
      <c r="T136" s="13" t="str">
        <f>IF(SUMIF(Y136:AL136,"&lt;0")&lt;&gt;0,SUMIF(Y136:AL136,"&lt;0")*(-1)," ")</f>
        <v xml:space="preserve"> </v>
      </c>
      <c r="U136" s="14">
        <f>Z136+AB136+AF136+AH136+AJ136+AL136+AD136</f>
        <v>0</v>
      </c>
      <c r="V136" s="48">
        <f>U136-AW136</f>
        <v>0</v>
      </c>
      <c r="W136" s="49">
        <f>ROUNDUP(COUNTIF(Y136:AL136,"&gt; 0")/2,0)</f>
        <v>0</v>
      </c>
      <c r="X136" s="16" t="str">
        <f>IF(W136=0,"-",IF(W136-AW136&gt;8,R136/(8+AW136),R136/W136))</f>
        <v>-</v>
      </c>
      <c r="Y136" s="49" t="s">
        <v>1</v>
      </c>
      <c r="Z136" s="13">
        <v>0</v>
      </c>
      <c r="AA136" s="49" t="s">
        <v>1</v>
      </c>
      <c r="AB136" s="13">
        <v>0</v>
      </c>
      <c r="AC136" s="49" t="s">
        <v>1</v>
      </c>
      <c r="AD136" s="13">
        <v>0</v>
      </c>
      <c r="AE136" s="49" t="s">
        <v>1</v>
      </c>
      <c r="AF136" s="13">
        <v>0</v>
      </c>
      <c r="AG136" s="49" t="s">
        <v>1</v>
      </c>
      <c r="AH136" s="13">
        <v>0</v>
      </c>
      <c r="AI136" s="49" t="s">
        <v>1</v>
      </c>
      <c r="AJ136" s="13">
        <v>0</v>
      </c>
      <c r="AK136" s="49" t="s">
        <v>1</v>
      </c>
      <c r="AL136" s="13">
        <v>0</v>
      </c>
      <c r="AM136" s="184" t="s">
        <v>316</v>
      </c>
      <c r="AN136" s="177">
        <v>3.5</v>
      </c>
      <c r="AO136" s="178" t="s">
        <v>1</v>
      </c>
      <c r="AP136" s="185">
        <v>0</v>
      </c>
      <c r="AQ136" s="185">
        <v>3.5</v>
      </c>
      <c r="AR136" s="185">
        <v>0</v>
      </c>
      <c r="AS136" s="185">
        <v>0</v>
      </c>
      <c r="AT136" s="186" t="s">
        <v>1</v>
      </c>
      <c r="AU136" s="89" t="s">
        <v>320</v>
      </c>
      <c r="AV136" s="90" t="e">
        <v>#VALUE!</v>
      </c>
      <c r="AW136" s="91">
        <v>0</v>
      </c>
    </row>
    <row r="137" spans="3:49" x14ac:dyDescent="0.25">
      <c r="C137" s="84">
        <f>C136+1</f>
        <v>128</v>
      </c>
      <c r="D137" s="3" t="s">
        <v>68</v>
      </c>
      <c r="E137" s="199">
        <v>3.5</v>
      </c>
      <c r="F137" s="199">
        <f>LEFT(E137, FIND("*", E137&amp;"*")-1)*1</f>
        <v>3.5</v>
      </c>
      <c r="G137" s="200" t="str">
        <f>IF(ISNUMBER(SEARCH("~*", E137)), "*", "")</f>
        <v/>
      </c>
      <c r="H137" s="198" t="str">
        <f>TEXT(I137,"0,0") &amp; J137</f>
        <v>3,5</v>
      </c>
      <c r="I137" s="6">
        <v>3.5</v>
      </c>
      <c r="J137" s="25" t="s">
        <v>1</v>
      </c>
      <c r="K137" s="2">
        <f>IF(R137&gt;0,1,0)</f>
        <v>0</v>
      </c>
      <c r="L137" s="2">
        <f>IF(J137="",I137,I137+0.1)</f>
        <v>3.5</v>
      </c>
      <c r="M137" s="197">
        <f>I137-AN137</f>
        <v>0</v>
      </c>
      <c r="N137" s="197">
        <f>IF(J137="",0,1)-IF(AO137="",0,1)</f>
        <v>0</v>
      </c>
      <c r="O137" s="18" t="str">
        <f>_xlfn.TEXTJOIN(,TRUE,
  IF(M137&lt;&gt;0,IF(M137&gt;0,"+","–"),""),
  IF(M137&lt;&gt;0,TEXT(TRUNC(ABS(M137)/0.5)*0.5,"0,0"),""),
  IF(N137&lt;&gt;0,IF(N137&gt;0," +"," –"),""),
  IF(N137&lt;&gt;0,"*","")
)</f>
        <v/>
      </c>
      <c r="P137" s="17" t="str">
        <f>IF(R137 &gt; 0, P136+1, "n/a")</f>
        <v>n/a</v>
      </c>
      <c r="Q137" s="10" t="e">
        <f>IF(AU137=0," ",IF(AU137-P137=0," ",AU137-P137))</f>
        <v>#VALUE!</v>
      </c>
      <c r="R137" s="26">
        <f>Z137+AB137+AF137+AJ137+AL137+AH137+AD137</f>
        <v>0</v>
      </c>
      <c r="S137" s="12">
        <f>R137-AW137</f>
        <v>0</v>
      </c>
      <c r="T137" s="13" t="str">
        <f>IF(SUMIF(Y137:AL137,"&lt;0")&lt;&gt;0,SUMIF(Y137:AL137,"&lt;0")*(-1)," ")</f>
        <v xml:space="preserve"> </v>
      </c>
      <c r="U137" s="14">
        <f>Z137+AB137+AF137+AH137+AJ137+AL137+AD137</f>
        <v>0</v>
      </c>
      <c r="V137" s="48">
        <f>U137-AW137</f>
        <v>0</v>
      </c>
      <c r="W137" s="49">
        <f>ROUNDUP(COUNTIF(Y137:AL137,"&gt; 0")/2,0)</f>
        <v>0</v>
      </c>
      <c r="X137" s="16" t="str">
        <f>IF(W137=0,"-",IF(W137-AW137&gt;8,R137/(8+AW137),R137/W137))</f>
        <v>-</v>
      </c>
      <c r="Y137" s="49" t="s">
        <v>1</v>
      </c>
      <c r="Z137" s="13">
        <v>0</v>
      </c>
      <c r="AA137" s="49" t="s">
        <v>1</v>
      </c>
      <c r="AB137" s="13">
        <v>0</v>
      </c>
      <c r="AC137" s="49" t="s">
        <v>1</v>
      </c>
      <c r="AD137" s="13">
        <v>0</v>
      </c>
      <c r="AE137" s="49" t="s">
        <v>1</v>
      </c>
      <c r="AF137" s="13">
        <v>0</v>
      </c>
      <c r="AG137" s="49" t="s">
        <v>1</v>
      </c>
      <c r="AH137" s="13">
        <v>0</v>
      </c>
      <c r="AI137" s="49" t="s">
        <v>1</v>
      </c>
      <c r="AJ137" s="13">
        <v>0</v>
      </c>
      <c r="AK137" s="49" t="s">
        <v>1</v>
      </c>
      <c r="AL137" s="13">
        <v>0</v>
      </c>
      <c r="AM137" s="184" t="s">
        <v>316</v>
      </c>
      <c r="AN137" s="177">
        <v>3.5</v>
      </c>
      <c r="AO137" s="178" t="s">
        <v>1</v>
      </c>
      <c r="AP137" s="185">
        <v>0</v>
      </c>
      <c r="AQ137" s="185">
        <v>3.5</v>
      </c>
      <c r="AR137" s="185">
        <v>0</v>
      </c>
      <c r="AS137" s="185">
        <v>0</v>
      </c>
      <c r="AT137" s="186" t="s">
        <v>1</v>
      </c>
      <c r="AU137" s="89" t="s">
        <v>320</v>
      </c>
      <c r="AV137" s="90" t="e">
        <v>#VALUE!</v>
      </c>
      <c r="AW137" s="91">
        <v>0</v>
      </c>
    </row>
    <row r="138" spans="3:49" x14ac:dyDescent="0.25">
      <c r="C138" s="84">
        <f>C137+1</f>
        <v>129</v>
      </c>
      <c r="D138" s="3" t="s">
        <v>186</v>
      </c>
      <c r="E138" s="199">
        <v>3.5</v>
      </c>
      <c r="F138" s="199">
        <f>LEFT(E138, FIND("*", E138&amp;"*")-1)*1</f>
        <v>3.5</v>
      </c>
      <c r="G138" s="200" t="str">
        <f>IF(ISNUMBER(SEARCH("~*", E138)), "*", "")</f>
        <v/>
      </c>
      <c r="H138" s="198" t="str">
        <f>TEXT(I138,"0,0") &amp; J138</f>
        <v>3,5</v>
      </c>
      <c r="I138" s="6">
        <v>3.5</v>
      </c>
      <c r="J138" s="25" t="s">
        <v>1</v>
      </c>
      <c r="K138" s="2">
        <f>IF(R138&gt;0,1,0)</f>
        <v>0</v>
      </c>
      <c r="L138" s="2">
        <f>IF(J138="",I138,I138+0.1)</f>
        <v>3.5</v>
      </c>
      <c r="M138" s="197">
        <f>I138-AN138</f>
        <v>0</v>
      </c>
      <c r="N138" s="197">
        <f>IF(J138="",0,1)-IF(AO138="",0,1)</f>
        <v>0</v>
      </c>
      <c r="O138" s="18" t="str">
        <f>_xlfn.TEXTJOIN(,TRUE,
  IF(M138&lt;&gt;0,IF(M138&gt;0,"+","–"),""),
  IF(M138&lt;&gt;0,TEXT(TRUNC(ABS(M138)/0.5)*0.5,"0,0"),""),
  IF(N138&lt;&gt;0,IF(N138&gt;0," +"," –"),""),
  IF(N138&lt;&gt;0,"*","")
)</f>
        <v/>
      </c>
      <c r="P138" s="17" t="str">
        <f>IF(R138 &gt; 0, P137+1, "n/a")</f>
        <v>n/a</v>
      </c>
      <c r="Q138" s="10" t="e">
        <f>IF(AU138=0," ",IF(AU138-P138=0," ",AU138-P138))</f>
        <v>#VALUE!</v>
      </c>
      <c r="R138" s="26">
        <f>Z138+AB138+AF138+AJ138+AL138+AH138+AD138</f>
        <v>0</v>
      </c>
      <c r="S138" s="12">
        <f>R138-AW138</f>
        <v>0</v>
      </c>
      <c r="T138" s="13" t="str">
        <f>IF(SUMIF(Y138:AL138,"&lt;0")&lt;&gt;0,SUMIF(Y138:AL138,"&lt;0")*(-1)," ")</f>
        <v xml:space="preserve"> </v>
      </c>
      <c r="U138" s="14">
        <f>Z138+AB138+AF138+AH138+AJ138+AL138+AD138</f>
        <v>0</v>
      </c>
      <c r="V138" s="48">
        <f>U138-AW138</f>
        <v>0</v>
      </c>
      <c r="W138" s="49">
        <f>ROUNDUP(COUNTIF(Y138:AL138,"&gt; 0")/2,0)</f>
        <v>0</v>
      </c>
      <c r="X138" s="16" t="str">
        <f>IF(W138=0,"-",IF(W138-AW138&gt;8,R138/(8+AW138),R138/W138))</f>
        <v>-</v>
      </c>
      <c r="Y138" s="49" t="s">
        <v>1</v>
      </c>
      <c r="Z138" s="13">
        <v>0</v>
      </c>
      <c r="AA138" s="49" t="s">
        <v>1</v>
      </c>
      <c r="AB138" s="13">
        <v>0</v>
      </c>
      <c r="AC138" s="49" t="s">
        <v>1</v>
      </c>
      <c r="AD138" s="13">
        <v>0</v>
      </c>
      <c r="AE138" s="49" t="s">
        <v>1</v>
      </c>
      <c r="AF138" s="13">
        <v>0</v>
      </c>
      <c r="AG138" s="49" t="s">
        <v>1</v>
      </c>
      <c r="AH138" s="13">
        <v>0</v>
      </c>
      <c r="AI138" s="49" t="s">
        <v>1</v>
      </c>
      <c r="AJ138" s="13">
        <v>0</v>
      </c>
      <c r="AK138" s="49" t="s">
        <v>1</v>
      </c>
      <c r="AL138" s="13">
        <v>0</v>
      </c>
      <c r="AM138" s="184" t="s">
        <v>316</v>
      </c>
      <c r="AN138" s="177">
        <v>3.5</v>
      </c>
      <c r="AO138" s="178" t="s">
        <v>1</v>
      </c>
      <c r="AP138" s="185">
        <v>0</v>
      </c>
      <c r="AQ138" s="185">
        <v>3.5</v>
      </c>
      <c r="AR138" s="185">
        <v>0</v>
      </c>
      <c r="AS138" s="185">
        <v>0</v>
      </c>
      <c r="AT138" s="186" t="s">
        <v>1</v>
      </c>
      <c r="AU138" s="89" t="s">
        <v>320</v>
      </c>
      <c r="AV138" s="90" t="e">
        <v>#VALUE!</v>
      </c>
      <c r="AW138" s="91">
        <v>0</v>
      </c>
    </row>
    <row r="139" spans="3:49" x14ac:dyDescent="0.25">
      <c r="C139" s="84">
        <f>C138+1</f>
        <v>130</v>
      </c>
      <c r="D139" s="3" t="s">
        <v>70</v>
      </c>
      <c r="E139" s="199">
        <v>3.5</v>
      </c>
      <c r="F139" s="199">
        <f>LEFT(E139, FIND("*", E139&amp;"*")-1)*1</f>
        <v>3.5</v>
      </c>
      <c r="G139" s="200" t="str">
        <f>IF(ISNUMBER(SEARCH("~*", E139)), "*", "")</f>
        <v/>
      </c>
      <c r="H139" s="198" t="str">
        <f>TEXT(I139,"0,0") &amp; J139</f>
        <v>3,5</v>
      </c>
      <c r="I139" s="6">
        <v>3.5</v>
      </c>
      <c r="J139" s="25" t="s">
        <v>1</v>
      </c>
      <c r="K139" s="2">
        <f>IF(R139&gt;0,1,0)</f>
        <v>0</v>
      </c>
      <c r="L139" s="2">
        <f>IF(J139="",I139,I139+0.1)</f>
        <v>3.5</v>
      </c>
      <c r="M139" s="197">
        <f>I139-AN139</f>
        <v>0</v>
      </c>
      <c r="N139" s="197">
        <f>IF(J139="",0,1)-IF(AO139="",0,1)</f>
        <v>0</v>
      </c>
      <c r="O139" s="18" t="str">
        <f>_xlfn.TEXTJOIN(,TRUE,
  IF(M139&lt;&gt;0,IF(M139&gt;0,"+","–"),""),
  IF(M139&lt;&gt;0,TEXT(TRUNC(ABS(M139)/0.5)*0.5,"0,0"),""),
  IF(N139&lt;&gt;0,IF(N139&gt;0," +"," –"),""),
  IF(N139&lt;&gt;0,"*","")
)</f>
        <v/>
      </c>
      <c r="P139" s="17" t="str">
        <f>IF(R139 &gt; 0, P138+1, "n/a")</f>
        <v>n/a</v>
      </c>
      <c r="Q139" s="10" t="e">
        <f>IF(AU139=0," ",IF(AU139-P139=0," ",AU139-P139))</f>
        <v>#VALUE!</v>
      </c>
      <c r="R139" s="26">
        <f>Z139+AB139+AF139+AJ139+AL139+AH139+AD139</f>
        <v>0</v>
      </c>
      <c r="S139" s="12">
        <f>R139-AW139</f>
        <v>0</v>
      </c>
      <c r="T139" s="13" t="str">
        <f>IF(SUMIF(Y139:AL139,"&lt;0")&lt;&gt;0,SUMIF(Y139:AL139,"&lt;0")*(-1)," ")</f>
        <v xml:space="preserve"> </v>
      </c>
      <c r="U139" s="14">
        <f>Z139+AB139+AF139+AH139+AJ139+AL139+AD139</f>
        <v>0</v>
      </c>
      <c r="V139" s="48">
        <f>U139-AW139</f>
        <v>0</v>
      </c>
      <c r="W139" s="49">
        <f>ROUNDUP(COUNTIF(Y139:AL139,"&gt; 0")/2,0)</f>
        <v>0</v>
      </c>
      <c r="X139" s="16" t="str">
        <f>IF(W139=0,"-",IF(W139-AW139&gt;8,R139/(8+AW139),R139/W139))</f>
        <v>-</v>
      </c>
      <c r="Y139" s="49" t="s">
        <v>1</v>
      </c>
      <c r="Z139" s="13">
        <v>0</v>
      </c>
      <c r="AA139" s="49" t="s">
        <v>1</v>
      </c>
      <c r="AB139" s="13">
        <v>0</v>
      </c>
      <c r="AC139" s="49" t="s">
        <v>1</v>
      </c>
      <c r="AD139" s="13">
        <v>0</v>
      </c>
      <c r="AE139" s="49" t="s">
        <v>1</v>
      </c>
      <c r="AF139" s="13">
        <v>0</v>
      </c>
      <c r="AG139" s="49" t="s">
        <v>1</v>
      </c>
      <c r="AH139" s="13">
        <v>0</v>
      </c>
      <c r="AI139" s="49" t="s">
        <v>1</v>
      </c>
      <c r="AJ139" s="13">
        <v>0</v>
      </c>
      <c r="AK139" s="49" t="s">
        <v>1</v>
      </c>
      <c r="AL139" s="13">
        <v>0</v>
      </c>
      <c r="AM139" s="184" t="s">
        <v>316</v>
      </c>
      <c r="AN139" s="177">
        <v>3.5</v>
      </c>
      <c r="AO139" s="178" t="s">
        <v>1</v>
      </c>
      <c r="AP139" s="185">
        <v>0</v>
      </c>
      <c r="AQ139" s="185">
        <v>3.5</v>
      </c>
      <c r="AR139" s="185">
        <v>0</v>
      </c>
      <c r="AS139" s="185">
        <v>0</v>
      </c>
      <c r="AT139" s="186" t="s">
        <v>1</v>
      </c>
      <c r="AU139" s="89" t="s">
        <v>320</v>
      </c>
      <c r="AV139" s="90" t="e">
        <v>#VALUE!</v>
      </c>
      <c r="AW139" s="91">
        <v>0</v>
      </c>
    </row>
    <row r="140" spans="3:49" x14ac:dyDescent="0.25">
      <c r="C140" s="84">
        <f>C139+1</f>
        <v>131</v>
      </c>
      <c r="D140" s="3" t="s">
        <v>83</v>
      </c>
      <c r="E140" s="199">
        <v>3.5</v>
      </c>
      <c r="F140" s="199">
        <f>LEFT(E140, FIND("*", E140&amp;"*")-1)*1</f>
        <v>3.5</v>
      </c>
      <c r="G140" s="200" t="str">
        <f>IF(ISNUMBER(SEARCH("~*", E140)), "*", "")</f>
        <v/>
      </c>
      <c r="H140" s="198" t="str">
        <f>TEXT(I140,"0,0") &amp; J140</f>
        <v>3,5</v>
      </c>
      <c r="I140" s="6">
        <v>3.5</v>
      </c>
      <c r="J140" s="25" t="s">
        <v>1</v>
      </c>
      <c r="K140" s="2">
        <f>IF(R140&gt;0,1,0)</f>
        <v>0</v>
      </c>
      <c r="L140" s="2">
        <f>IF(J140="",I140,I140+0.1)</f>
        <v>3.5</v>
      </c>
      <c r="M140" s="197">
        <f>I140-AN140</f>
        <v>0</v>
      </c>
      <c r="N140" s="197">
        <f>IF(J140="",0,1)-IF(AO140="",0,1)</f>
        <v>0</v>
      </c>
      <c r="O140" s="18" t="str">
        <f>_xlfn.TEXTJOIN(,TRUE,
  IF(M140&lt;&gt;0,IF(M140&gt;0,"+","–"),""),
  IF(M140&lt;&gt;0,TEXT(TRUNC(ABS(M140)/0.5)*0.5,"0,0"),""),
  IF(N140&lt;&gt;0,IF(N140&gt;0," +"," –"),""),
  IF(N140&lt;&gt;0,"*","")
)</f>
        <v/>
      </c>
      <c r="P140" s="17" t="str">
        <f>IF(R140 &gt; 0, P139+1, "n/a")</f>
        <v>n/a</v>
      </c>
      <c r="Q140" s="10" t="e">
        <f>IF(AU140=0," ",IF(AU140-P140=0," ",AU140-P140))</f>
        <v>#VALUE!</v>
      </c>
      <c r="R140" s="26">
        <f>Z140+AB140+AF140+AJ140+AL140+AH140+AD140</f>
        <v>0</v>
      </c>
      <c r="S140" s="12">
        <f>R140-AW140</f>
        <v>0</v>
      </c>
      <c r="T140" s="13" t="str">
        <f>IF(SUMIF(Y140:AL140,"&lt;0")&lt;&gt;0,SUMIF(Y140:AL140,"&lt;0")*(-1)," ")</f>
        <v xml:space="preserve"> </v>
      </c>
      <c r="U140" s="14">
        <f>Z140+AB140+AF140+AH140+AJ140+AL140+AD140</f>
        <v>0</v>
      </c>
      <c r="V140" s="48">
        <f>U140-AW140</f>
        <v>0</v>
      </c>
      <c r="W140" s="49">
        <f>ROUNDUP(COUNTIF(Y140:AL140,"&gt; 0")/2,0)</f>
        <v>0</v>
      </c>
      <c r="X140" s="16" t="str">
        <f>IF(W140=0,"-",IF(W140-AW140&gt;8,R140/(8+AW140),R140/W140))</f>
        <v>-</v>
      </c>
      <c r="Y140" s="49" t="s">
        <v>1</v>
      </c>
      <c r="Z140" s="13">
        <v>0</v>
      </c>
      <c r="AA140" s="49" t="s">
        <v>1</v>
      </c>
      <c r="AB140" s="13">
        <v>0</v>
      </c>
      <c r="AC140" s="49" t="s">
        <v>1</v>
      </c>
      <c r="AD140" s="13">
        <v>0</v>
      </c>
      <c r="AE140" s="49" t="s">
        <v>1</v>
      </c>
      <c r="AF140" s="13">
        <v>0</v>
      </c>
      <c r="AG140" s="49" t="s">
        <v>1</v>
      </c>
      <c r="AH140" s="13">
        <v>0</v>
      </c>
      <c r="AI140" s="49" t="s">
        <v>1</v>
      </c>
      <c r="AJ140" s="13">
        <v>0</v>
      </c>
      <c r="AK140" s="49" t="s">
        <v>1</v>
      </c>
      <c r="AL140" s="13">
        <v>0</v>
      </c>
      <c r="AM140" s="184" t="s">
        <v>316</v>
      </c>
      <c r="AN140" s="177">
        <v>3.5</v>
      </c>
      <c r="AO140" s="178" t="s">
        <v>1</v>
      </c>
      <c r="AP140" s="185">
        <v>0</v>
      </c>
      <c r="AQ140" s="185">
        <v>3.5</v>
      </c>
      <c r="AR140" s="185">
        <v>0</v>
      </c>
      <c r="AS140" s="185">
        <v>0</v>
      </c>
      <c r="AT140" s="186" t="s">
        <v>1</v>
      </c>
      <c r="AU140" s="89" t="s">
        <v>320</v>
      </c>
      <c r="AV140" s="90" t="e">
        <v>#VALUE!</v>
      </c>
      <c r="AW140" s="91">
        <v>0</v>
      </c>
    </row>
    <row r="141" spans="3:49" x14ac:dyDescent="0.25">
      <c r="C141" s="84">
        <f>C140+1</f>
        <v>132</v>
      </c>
      <c r="D141" s="3" t="s">
        <v>197</v>
      </c>
      <c r="E141" s="199">
        <v>3.5</v>
      </c>
      <c r="F141" s="199">
        <f>LEFT(E141, FIND("*", E141&amp;"*")-1)*1</f>
        <v>3.5</v>
      </c>
      <c r="G141" s="200" t="str">
        <f>IF(ISNUMBER(SEARCH("~*", E141)), "*", "")</f>
        <v/>
      </c>
      <c r="H141" s="198" t="str">
        <f>TEXT(I141,"0,0") &amp; J141</f>
        <v>3,5</v>
      </c>
      <c r="I141" s="6">
        <v>3.5</v>
      </c>
      <c r="J141" s="25" t="s">
        <v>1</v>
      </c>
      <c r="K141" s="2">
        <f>IF(R141&gt;0,1,0)</f>
        <v>0</v>
      </c>
      <c r="L141" s="2">
        <f>IF(J141="",I141,I141+0.1)</f>
        <v>3.5</v>
      </c>
      <c r="M141" s="197">
        <f>I141-AN141</f>
        <v>0</v>
      </c>
      <c r="N141" s="197">
        <f>IF(J141="",0,1)-IF(AO141="",0,1)</f>
        <v>0</v>
      </c>
      <c r="O141" s="18" t="str">
        <f>_xlfn.TEXTJOIN(,TRUE,
  IF(M141&lt;&gt;0,IF(M141&gt;0,"+","–"),""),
  IF(M141&lt;&gt;0,TEXT(TRUNC(ABS(M141)/0.5)*0.5,"0,0"),""),
  IF(N141&lt;&gt;0,IF(N141&gt;0," +"," –"),""),
  IF(N141&lt;&gt;0,"*","")
)</f>
        <v/>
      </c>
      <c r="P141" s="17" t="str">
        <f>IF(R141 &gt; 0, P140+1, "n/a")</f>
        <v>n/a</v>
      </c>
      <c r="Q141" s="10" t="e">
        <f>IF(AU141=0," ",IF(AU141-P141=0," ",AU141-P141))</f>
        <v>#VALUE!</v>
      </c>
      <c r="R141" s="26">
        <f>Z141+AB141+AF141+AJ141+AL141+AH141+AD141</f>
        <v>0</v>
      </c>
      <c r="S141" s="12">
        <f>R141-AW141</f>
        <v>0</v>
      </c>
      <c r="T141" s="13" t="str">
        <f>IF(SUMIF(Y141:AL141,"&lt;0")&lt;&gt;0,SUMIF(Y141:AL141,"&lt;0")*(-1)," ")</f>
        <v xml:space="preserve"> </v>
      </c>
      <c r="U141" s="14">
        <f>Z141+AB141+AF141+AH141+AJ141+AL141+AD141</f>
        <v>0</v>
      </c>
      <c r="V141" s="48">
        <f>U141-AW141</f>
        <v>0</v>
      </c>
      <c r="W141" s="49">
        <f>ROUNDUP(COUNTIF(Y141:AL141,"&gt; 0")/2,0)</f>
        <v>0</v>
      </c>
      <c r="X141" s="16" t="str">
        <f>IF(W141=0,"-",IF(W141-AW141&gt;8,R141/(8+AW141),R141/W141))</f>
        <v>-</v>
      </c>
      <c r="Y141" s="49" t="s">
        <v>1</v>
      </c>
      <c r="Z141" s="13">
        <v>0</v>
      </c>
      <c r="AA141" s="49" t="s">
        <v>1</v>
      </c>
      <c r="AB141" s="13">
        <v>0</v>
      </c>
      <c r="AC141" s="49" t="s">
        <v>1</v>
      </c>
      <c r="AD141" s="13">
        <v>0</v>
      </c>
      <c r="AE141" s="49" t="s">
        <v>1</v>
      </c>
      <c r="AF141" s="13">
        <v>0</v>
      </c>
      <c r="AG141" s="49" t="s">
        <v>1</v>
      </c>
      <c r="AH141" s="13">
        <v>0</v>
      </c>
      <c r="AI141" s="49" t="s">
        <v>1</v>
      </c>
      <c r="AJ141" s="13">
        <v>0</v>
      </c>
      <c r="AK141" s="49" t="s">
        <v>1</v>
      </c>
      <c r="AL141" s="13">
        <v>0</v>
      </c>
      <c r="AM141" s="184" t="s">
        <v>316</v>
      </c>
      <c r="AN141" s="177">
        <v>3.5</v>
      </c>
      <c r="AO141" s="178" t="s">
        <v>1</v>
      </c>
      <c r="AP141" s="185">
        <v>0</v>
      </c>
      <c r="AQ141" s="185">
        <v>3.5</v>
      </c>
      <c r="AR141" s="185">
        <v>0</v>
      </c>
      <c r="AS141" s="185">
        <v>0</v>
      </c>
      <c r="AT141" s="186" t="s">
        <v>1</v>
      </c>
      <c r="AU141" s="89" t="s">
        <v>320</v>
      </c>
      <c r="AV141" s="90" t="e">
        <v>#VALUE!</v>
      </c>
      <c r="AW141" s="91">
        <v>0</v>
      </c>
    </row>
    <row r="142" spans="3:49" x14ac:dyDescent="0.25">
      <c r="C142" s="84">
        <f>C141+1</f>
        <v>133</v>
      </c>
      <c r="D142" s="3" t="s">
        <v>102</v>
      </c>
      <c r="E142" s="199">
        <v>3.5</v>
      </c>
      <c r="F142" s="199">
        <f>LEFT(E142, FIND("*", E142&amp;"*")-1)*1</f>
        <v>3.5</v>
      </c>
      <c r="G142" s="200" t="str">
        <f>IF(ISNUMBER(SEARCH("~*", E142)), "*", "")</f>
        <v/>
      </c>
      <c r="H142" s="198" t="str">
        <f>TEXT(I142,"0,0") &amp; J142</f>
        <v>3,5</v>
      </c>
      <c r="I142" s="6">
        <v>3.5</v>
      </c>
      <c r="J142" s="25" t="s">
        <v>1</v>
      </c>
      <c r="K142" s="2">
        <f>IF(R142&gt;0,1,0)</f>
        <v>0</v>
      </c>
      <c r="L142" s="2">
        <f>IF(J142="",I142,I142+0.1)</f>
        <v>3.5</v>
      </c>
      <c r="M142" s="197">
        <f>I142-AN142</f>
        <v>0</v>
      </c>
      <c r="N142" s="197">
        <f>IF(J142="",0,1)-IF(AO142="",0,1)</f>
        <v>0</v>
      </c>
      <c r="O142" s="18" t="str">
        <f>_xlfn.TEXTJOIN(,TRUE,
  IF(M142&lt;&gt;0,IF(M142&gt;0,"+","–"),""),
  IF(M142&lt;&gt;0,TEXT(TRUNC(ABS(M142)/0.5)*0.5,"0,0"),""),
  IF(N142&lt;&gt;0,IF(N142&gt;0," +"," –"),""),
  IF(N142&lt;&gt;0,"*","")
)</f>
        <v/>
      </c>
      <c r="P142" s="17" t="str">
        <f>IF(R142 &gt; 0, P141+1, "n/a")</f>
        <v>n/a</v>
      </c>
      <c r="Q142" s="10" t="e">
        <f>IF(AU142=0," ",IF(AU142-P142=0," ",AU142-P142))</f>
        <v>#VALUE!</v>
      </c>
      <c r="R142" s="26">
        <f>Z142+AB142+AF142+AJ142+AL142+AH142+AD142</f>
        <v>0</v>
      </c>
      <c r="S142" s="12">
        <f>R142-AW142</f>
        <v>0</v>
      </c>
      <c r="T142" s="13" t="str">
        <f>IF(SUMIF(Y142:AL142,"&lt;0")&lt;&gt;0,SUMIF(Y142:AL142,"&lt;0")*(-1)," ")</f>
        <v xml:space="preserve"> </v>
      </c>
      <c r="U142" s="14">
        <f>Z142+AB142+AF142+AH142+AJ142+AL142+AD142</f>
        <v>0</v>
      </c>
      <c r="V142" s="48">
        <f>U142-AW142</f>
        <v>0</v>
      </c>
      <c r="W142" s="49">
        <f>ROUNDUP(COUNTIF(Y142:AL142,"&gt; 0")/2,0)</f>
        <v>0</v>
      </c>
      <c r="X142" s="16" t="str">
        <f>IF(W142=0,"-",IF(W142-AW142&gt;8,R142/(8+AW142),R142/W142))</f>
        <v>-</v>
      </c>
      <c r="Y142" s="49" t="s">
        <v>1</v>
      </c>
      <c r="Z142" s="13">
        <v>0</v>
      </c>
      <c r="AA142" s="49" t="s">
        <v>1</v>
      </c>
      <c r="AB142" s="13">
        <v>0</v>
      </c>
      <c r="AC142" s="49" t="s">
        <v>1</v>
      </c>
      <c r="AD142" s="13">
        <v>0</v>
      </c>
      <c r="AE142" s="49" t="s">
        <v>1</v>
      </c>
      <c r="AF142" s="13">
        <v>0</v>
      </c>
      <c r="AG142" s="49" t="s">
        <v>1</v>
      </c>
      <c r="AH142" s="13">
        <v>0</v>
      </c>
      <c r="AI142" s="49" t="s">
        <v>1</v>
      </c>
      <c r="AJ142" s="13">
        <v>0</v>
      </c>
      <c r="AK142" s="49" t="s">
        <v>1</v>
      </c>
      <c r="AL142" s="13">
        <v>0</v>
      </c>
      <c r="AM142" s="184" t="s">
        <v>316</v>
      </c>
      <c r="AN142" s="177">
        <v>3.5</v>
      </c>
      <c r="AO142" s="178" t="s">
        <v>1</v>
      </c>
      <c r="AP142" s="185">
        <v>0</v>
      </c>
      <c r="AQ142" s="185">
        <v>3.5</v>
      </c>
      <c r="AR142" s="185">
        <v>0</v>
      </c>
      <c r="AS142" s="185">
        <v>0</v>
      </c>
      <c r="AT142" s="186" t="s">
        <v>1</v>
      </c>
      <c r="AU142" s="89" t="s">
        <v>320</v>
      </c>
      <c r="AV142" s="90" t="e">
        <v>#VALUE!</v>
      </c>
      <c r="AW142" s="91">
        <v>0</v>
      </c>
    </row>
    <row r="143" spans="3:49" x14ac:dyDescent="0.25">
      <c r="C143" s="84">
        <f>C142+1</f>
        <v>134</v>
      </c>
      <c r="D143" s="3" t="s">
        <v>224</v>
      </c>
      <c r="E143" s="199">
        <v>3.5</v>
      </c>
      <c r="F143" s="199">
        <f>LEFT(E143, FIND("*", E143&amp;"*")-1)*1</f>
        <v>3.5</v>
      </c>
      <c r="G143" s="200" t="str">
        <f>IF(ISNUMBER(SEARCH("~*", E143)), "*", "")</f>
        <v/>
      </c>
      <c r="H143" s="198" t="str">
        <f>TEXT(I143,"0,0") &amp; J143</f>
        <v>3,5</v>
      </c>
      <c r="I143" s="6">
        <v>3.5</v>
      </c>
      <c r="J143" s="25" t="s">
        <v>1</v>
      </c>
      <c r="K143" s="2">
        <f>IF(R143&gt;0,1,0)</f>
        <v>0</v>
      </c>
      <c r="L143" s="2">
        <f>IF(J143="",I143,I143+0.1)</f>
        <v>3.5</v>
      </c>
      <c r="M143" s="197">
        <f>I143-AN143</f>
        <v>0</v>
      </c>
      <c r="N143" s="197">
        <f>IF(J143="",0,1)-IF(AO143="",0,1)</f>
        <v>0</v>
      </c>
      <c r="O143" s="18" t="str">
        <f>_xlfn.TEXTJOIN(,TRUE,
  IF(M143&lt;&gt;0,IF(M143&gt;0,"+","–"),""),
  IF(M143&lt;&gt;0,TEXT(TRUNC(ABS(M143)/0.5)*0.5,"0,0"),""),
  IF(N143&lt;&gt;0,IF(N143&gt;0," +"," –"),""),
  IF(N143&lt;&gt;0,"*","")
)</f>
        <v/>
      </c>
      <c r="P143" s="17" t="str">
        <f>IF(R143 &gt; 0, P142+1, "n/a")</f>
        <v>n/a</v>
      </c>
      <c r="Q143" s="10" t="e">
        <f>IF(AU143=0," ",IF(AU143-P143=0," ",AU143-P143))</f>
        <v>#VALUE!</v>
      </c>
      <c r="R143" s="26">
        <f>Z143+AB143+AF143+AJ143+AL143+AH143+AD143</f>
        <v>0</v>
      </c>
      <c r="S143" s="12">
        <f>R143-AW143</f>
        <v>0</v>
      </c>
      <c r="T143" s="13" t="str">
        <f>IF(SUMIF(Y143:AL143,"&lt;0")&lt;&gt;0,SUMIF(Y143:AL143,"&lt;0")*(-1)," ")</f>
        <v xml:space="preserve"> </v>
      </c>
      <c r="U143" s="14">
        <f>Z143+AB143+AF143+AH143+AJ143+AL143+AD143</f>
        <v>0</v>
      </c>
      <c r="V143" s="48">
        <f>U143-AW143</f>
        <v>0</v>
      </c>
      <c r="W143" s="49">
        <f>ROUNDUP(COUNTIF(Y143:AL143,"&gt; 0")/2,0)</f>
        <v>0</v>
      </c>
      <c r="X143" s="16" t="str">
        <f>IF(W143=0,"-",IF(W143-AW143&gt;8,R143/(8+AW143),R143/W143))</f>
        <v>-</v>
      </c>
      <c r="Y143" s="49" t="s">
        <v>1</v>
      </c>
      <c r="Z143" s="13">
        <v>0</v>
      </c>
      <c r="AA143" s="49" t="s">
        <v>1</v>
      </c>
      <c r="AB143" s="13">
        <v>0</v>
      </c>
      <c r="AC143" s="49" t="s">
        <v>1</v>
      </c>
      <c r="AD143" s="13">
        <v>0</v>
      </c>
      <c r="AE143" s="49" t="s">
        <v>1</v>
      </c>
      <c r="AF143" s="13">
        <v>0</v>
      </c>
      <c r="AG143" s="49" t="s">
        <v>1</v>
      </c>
      <c r="AH143" s="13">
        <v>0</v>
      </c>
      <c r="AI143" s="49" t="s">
        <v>1</v>
      </c>
      <c r="AJ143" s="13">
        <v>0</v>
      </c>
      <c r="AK143" s="49" t="s">
        <v>1</v>
      </c>
      <c r="AL143" s="13">
        <v>0</v>
      </c>
      <c r="AM143" s="184" t="s">
        <v>316</v>
      </c>
      <c r="AN143" s="177">
        <v>3.5</v>
      </c>
      <c r="AO143" s="178" t="s">
        <v>1</v>
      </c>
      <c r="AP143" s="185">
        <v>0</v>
      </c>
      <c r="AQ143" s="185">
        <v>3.5</v>
      </c>
      <c r="AR143" s="185">
        <v>0</v>
      </c>
      <c r="AS143" s="185">
        <v>0</v>
      </c>
      <c r="AT143" s="186" t="s">
        <v>1</v>
      </c>
      <c r="AU143" s="89" t="s">
        <v>320</v>
      </c>
      <c r="AV143" s="90" t="e">
        <v>#VALUE!</v>
      </c>
      <c r="AW143" s="91">
        <v>0</v>
      </c>
    </row>
    <row r="144" spans="3:49" x14ac:dyDescent="0.25">
      <c r="C144" s="84">
        <f>C143+1</f>
        <v>135</v>
      </c>
      <c r="D144" s="3" t="s">
        <v>230</v>
      </c>
      <c r="E144" s="199">
        <v>3.5</v>
      </c>
      <c r="F144" s="199">
        <f>LEFT(E144, FIND("*", E144&amp;"*")-1)*1</f>
        <v>3.5</v>
      </c>
      <c r="G144" s="200" t="str">
        <f>IF(ISNUMBER(SEARCH("~*", E144)), "*", "")</f>
        <v/>
      </c>
      <c r="H144" s="198" t="str">
        <f>TEXT(I144,"0,0") &amp; J144</f>
        <v>3,5</v>
      </c>
      <c r="I144" s="6">
        <v>3.5</v>
      </c>
      <c r="J144" s="25" t="s">
        <v>1</v>
      </c>
      <c r="K144" s="2">
        <f>IF(R144&gt;0,1,0)</f>
        <v>0</v>
      </c>
      <c r="L144" s="2">
        <f>IF(J144="",I144,I144+0.1)</f>
        <v>3.5</v>
      </c>
      <c r="M144" s="197">
        <f>I144-AN144</f>
        <v>0</v>
      </c>
      <c r="N144" s="197">
        <f>IF(J144="",0,1)-IF(AO144="",0,1)</f>
        <v>0</v>
      </c>
      <c r="O144" s="18" t="str">
        <f>_xlfn.TEXTJOIN(,TRUE,
  IF(M144&lt;&gt;0,IF(M144&gt;0,"+","–"),""),
  IF(M144&lt;&gt;0,TEXT(TRUNC(ABS(M144)/0.5)*0.5,"0,0"),""),
  IF(N144&lt;&gt;0,IF(N144&gt;0," +"," –"),""),
  IF(N144&lt;&gt;0,"*","")
)</f>
        <v/>
      </c>
      <c r="P144" s="17" t="str">
        <f>IF(R144 &gt; 0, P143+1, "n/a")</f>
        <v>n/a</v>
      </c>
      <c r="Q144" s="10" t="e">
        <f>IF(AU144=0," ",IF(AU144-P144=0," ",AU144-P144))</f>
        <v>#VALUE!</v>
      </c>
      <c r="R144" s="26">
        <f>Z144+AB144+AF144+AJ144+AL144+AH144+AD144</f>
        <v>0</v>
      </c>
      <c r="S144" s="12">
        <f>R144-AW144</f>
        <v>0</v>
      </c>
      <c r="T144" s="13" t="str">
        <f>IF(SUMIF(Y144:AL144,"&lt;0")&lt;&gt;0,SUMIF(Y144:AL144,"&lt;0")*(-1)," ")</f>
        <v xml:space="preserve"> </v>
      </c>
      <c r="U144" s="14">
        <f>Z144+AB144+AF144+AH144+AJ144+AL144+AD144</f>
        <v>0</v>
      </c>
      <c r="V144" s="48">
        <f>U144-AW144</f>
        <v>0</v>
      </c>
      <c r="W144" s="49">
        <f>ROUNDUP(COUNTIF(Y144:AL144,"&gt; 0")/2,0)</f>
        <v>0</v>
      </c>
      <c r="X144" s="16" t="str">
        <f>IF(W144=0,"-",IF(W144-AW144&gt;8,R144/(8+AW144),R144/W144))</f>
        <v>-</v>
      </c>
      <c r="Y144" s="49" t="s">
        <v>1</v>
      </c>
      <c r="Z144" s="13">
        <v>0</v>
      </c>
      <c r="AA144" s="49" t="s">
        <v>1</v>
      </c>
      <c r="AB144" s="13">
        <v>0</v>
      </c>
      <c r="AC144" s="49" t="s">
        <v>1</v>
      </c>
      <c r="AD144" s="13">
        <v>0</v>
      </c>
      <c r="AE144" s="49" t="s">
        <v>1</v>
      </c>
      <c r="AF144" s="13">
        <v>0</v>
      </c>
      <c r="AG144" s="49" t="s">
        <v>1</v>
      </c>
      <c r="AH144" s="13">
        <v>0</v>
      </c>
      <c r="AI144" s="49" t="s">
        <v>1</v>
      </c>
      <c r="AJ144" s="13">
        <v>0</v>
      </c>
      <c r="AK144" s="49" t="s">
        <v>1</v>
      </c>
      <c r="AL144" s="13">
        <v>0</v>
      </c>
      <c r="AM144" s="184" t="s">
        <v>316</v>
      </c>
      <c r="AN144" s="177">
        <v>3.5</v>
      </c>
      <c r="AO144" s="178" t="s">
        <v>1</v>
      </c>
      <c r="AP144" s="185">
        <v>0</v>
      </c>
      <c r="AQ144" s="185">
        <v>3.5</v>
      </c>
      <c r="AR144" s="185">
        <v>0</v>
      </c>
      <c r="AS144" s="185">
        <v>0</v>
      </c>
      <c r="AT144" s="186" t="s">
        <v>1</v>
      </c>
      <c r="AU144" s="89" t="s">
        <v>320</v>
      </c>
      <c r="AV144" s="90" t="e">
        <v>#VALUE!</v>
      </c>
      <c r="AW144" s="91">
        <v>0</v>
      </c>
    </row>
    <row r="145" spans="3:49" x14ac:dyDescent="0.25">
      <c r="C145" s="84">
        <f>C144+1</f>
        <v>136</v>
      </c>
      <c r="D145" s="3" t="s">
        <v>127</v>
      </c>
      <c r="E145" s="199">
        <v>3.5</v>
      </c>
      <c r="F145" s="199">
        <f>LEFT(E145, FIND("*", E145&amp;"*")-1)*1</f>
        <v>3.5</v>
      </c>
      <c r="G145" s="200" t="str">
        <f>IF(ISNUMBER(SEARCH("~*", E145)), "*", "")</f>
        <v/>
      </c>
      <c r="H145" s="198" t="str">
        <f>TEXT(I145,"0,0") &amp; J145</f>
        <v>3,5</v>
      </c>
      <c r="I145" s="6">
        <v>3.5</v>
      </c>
      <c r="J145" s="25" t="s">
        <v>1</v>
      </c>
      <c r="K145" s="2">
        <f>IF(R145&gt;0,1,0)</f>
        <v>0</v>
      </c>
      <c r="L145" s="2">
        <f>IF(J145="",I145,I145+0.1)</f>
        <v>3.5</v>
      </c>
      <c r="M145" s="197">
        <f>I145-AN145</f>
        <v>0</v>
      </c>
      <c r="N145" s="197">
        <f>IF(J145="",0,1)-IF(AO145="",0,1)</f>
        <v>0</v>
      </c>
      <c r="O145" s="18" t="str">
        <f>_xlfn.TEXTJOIN(,TRUE,
  IF(M145&lt;&gt;0,IF(M145&gt;0,"+","–"),""),
  IF(M145&lt;&gt;0,TEXT(TRUNC(ABS(M145)/0.5)*0.5,"0,0"),""),
  IF(N145&lt;&gt;0,IF(N145&gt;0," +"," –"),""),
  IF(N145&lt;&gt;0,"*","")
)</f>
        <v/>
      </c>
      <c r="P145" s="17" t="str">
        <f>IF(R145 &gt; 0, P144+1, "n/a")</f>
        <v>n/a</v>
      </c>
      <c r="Q145" s="10" t="e">
        <f>IF(AU145=0," ",IF(AU145-P145=0," ",AU145-P145))</f>
        <v>#VALUE!</v>
      </c>
      <c r="R145" s="26">
        <f>Z145+AB145+AF145+AJ145+AL145+AH145+AD145</f>
        <v>0</v>
      </c>
      <c r="S145" s="12">
        <f>R145-AW145</f>
        <v>0</v>
      </c>
      <c r="T145" s="13" t="str">
        <f>IF(SUMIF(Y145:AL145,"&lt;0")&lt;&gt;0,SUMIF(Y145:AL145,"&lt;0")*(-1)," ")</f>
        <v xml:space="preserve"> </v>
      </c>
      <c r="U145" s="14">
        <f>Z145+AB145+AF145+AH145+AJ145+AL145+AD145</f>
        <v>0</v>
      </c>
      <c r="V145" s="48">
        <f>U145-AW145</f>
        <v>0</v>
      </c>
      <c r="W145" s="49">
        <f>ROUNDUP(COUNTIF(Y145:AL145,"&gt; 0")/2,0)</f>
        <v>0</v>
      </c>
      <c r="X145" s="16" t="str">
        <f>IF(W145=0,"-",IF(W145-AW145&gt;8,R145/(8+AW145),R145/W145))</f>
        <v>-</v>
      </c>
      <c r="Y145" s="49" t="s">
        <v>1</v>
      </c>
      <c r="Z145" s="13">
        <v>0</v>
      </c>
      <c r="AA145" s="49" t="s">
        <v>1</v>
      </c>
      <c r="AB145" s="13">
        <v>0</v>
      </c>
      <c r="AC145" s="49" t="s">
        <v>1</v>
      </c>
      <c r="AD145" s="13">
        <v>0</v>
      </c>
      <c r="AE145" s="49" t="s">
        <v>1</v>
      </c>
      <c r="AF145" s="13">
        <v>0</v>
      </c>
      <c r="AG145" s="49" t="s">
        <v>1</v>
      </c>
      <c r="AH145" s="13">
        <v>0</v>
      </c>
      <c r="AI145" s="49" t="s">
        <v>1</v>
      </c>
      <c r="AJ145" s="13">
        <v>0</v>
      </c>
      <c r="AK145" s="49" t="s">
        <v>1</v>
      </c>
      <c r="AL145" s="13">
        <v>0</v>
      </c>
      <c r="AM145" s="184" t="s">
        <v>316</v>
      </c>
      <c r="AN145" s="177">
        <v>3.5</v>
      </c>
      <c r="AO145" s="178" t="s">
        <v>1</v>
      </c>
      <c r="AP145" s="185">
        <v>0</v>
      </c>
      <c r="AQ145" s="185">
        <v>3.5</v>
      </c>
      <c r="AR145" s="185">
        <v>0</v>
      </c>
      <c r="AS145" s="185">
        <v>0</v>
      </c>
      <c r="AT145" s="186" t="s">
        <v>1</v>
      </c>
      <c r="AU145" s="89" t="s">
        <v>320</v>
      </c>
      <c r="AV145" s="90" t="e">
        <v>#VALUE!</v>
      </c>
      <c r="AW145" s="91">
        <v>0</v>
      </c>
    </row>
    <row r="146" spans="3:49" x14ac:dyDescent="0.25">
      <c r="C146" s="84">
        <f>C145+1</f>
        <v>137</v>
      </c>
      <c r="D146" s="3" t="s">
        <v>131</v>
      </c>
      <c r="E146" s="199">
        <v>3.5</v>
      </c>
      <c r="F146" s="199">
        <f>LEFT(E146, FIND("*", E146&amp;"*")-1)*1</f>
        <v>3.5</v>
      </c>
      <c r="G146" s="200" t="str">
        <f>IF(ISNUMBER(SEARCH("~*", E146)), "*", "")</f>
        <v/>
      </c>
      <c r="H146" s="198" t="str">
        <f>TEXT(I146,"0,0") &amp; J146</f>
        <v>3,5</v>
      </c>
      <c r="I146" s="6">
        <v>3.5</v>
      </c>
      <c r="J146" s="25" t="s">
        <v>1</v>
      </c>
      <c r="K146" s="2">
        <f>IF(R146&gt;0,1,0)</f>
        <v>0</v>
      </c>
      <c r="L146" s="2">
        <f>IF(J146="",I146,I146+0.1)</f>
        <v>3.5</v>
      </c>
      <c r="M146" s="197">
        <f>I146-AN146</f>
        <v>0</v>
      </c>
      <c r="N146" s="197">
        <f>IF(J146="",0,1)-IF(AO146="",0,1)</f>
        <v>0</v>
      </c>
      <c r="O146" s="18" t="str">
        <f>_xlfn.TEXTJOIN(,TRUE,
  IF(M146&lt;&gt;0,IF(M146&gt;0,"+","–"),""),
  IF(M146&lt;&gt;0,TEXT(TRUNC(ABS(M146)/0.5)*0.5,"0,0"),""),
  IF(N146&lt;&gt;0,IF(N146&gt;0," +"," –"),""),
  IF(N146&lt;&gt;0,"*","")
)</f>
        <v/>
      </c>
      <c r="P146" s="17" t="str">
        <f>IF(R146 &gt; 0, P145+1, "n/a")</f>
        <v>n/a</v>
      </c>
      <c r="Q146" s="10" t="e">
        <f>IF(AU146=0," ",IF(AU146-P146=0," ",AU146-P146))</f>
        <v>#VALUE!</v>
      </c>
      <c r="R146" s="26">
        <f>Z146+AB146+AF146+AJ146+AL146+AH146+AD146</f>
        <v>0</v>
      </c>
      <c r="S146" s="12">
        <f>R146-AW146</f>
        <v>0</v>
      </c>
      <c r="T146" s="13" t="str">
        <f>IF(SUMIF(Y146:AL146,"&lt;0")&lt;&gt;0,SUMIF(Y146:AL146,"&lt;0")*(-1)," ")</f>
        <v xml:space="preserve"> </v>
      </c>
      <c r="U146" s="14">
        <f>Z146+AB146+AF146+AH146+AJ146+AL146+AD146</f>
        <v>0</v>
      </c>
      <c r="V146" s="48">
        <f>U146-AW146</f>
        <v>0</v>
      </c>
      <c r="W146" s="49">
        <f>ROUNDUP(COUNTIF(Y146:AL146,"&gt; 0")/2,0)</f>
        <v>0</v>
      </c>
      <c r="X146" s="16" t="str">
        <f>IF(W146=0,"-",IF(W146-AW146&gt;8,R146/(8+AW146),R146/W146))</f>
        <v>-</v>
      </c>
      <c r="Y146" s="49" t="s">
        <v>1</v>
      </c>
      <c r="Z146" s="13">
        <v>0</v>
      </c>
      <c r="AA146" s="49" t="s">
        <v>1</v>
      </c>
      <c r="AB146" s="13">
        <v>0</v>
      </c>
      <c r="AC146" s="49" t="s">
        <v>1</v>
      </c>
      <c r="AD146" s="13">
        <v>0</v>
      </c>
      <c r="AE146" s="49" t="s">
        <v>1</v>
      </c>
      <c r="AF146" s="13">
        <v>0</v>
      </c>
      <c r="AG146" s="49" t="s">
        <v>1</v>
      </c>
      <c r="AH146" s="13">
        <v>0</v>
      </c>
      <c r="AI146" s="49" t="s">
        <v>1</v>
      </c>
      <c r="AJ146" s="13">
        <v>0</v>
      </c>
      <c r="AK146" s="49" t="s">
        <v>1</v>
      </c>
      <c r="AL146" s="13">
        <v>0</v>
      </c>
      <c r="AM146" s="184" t="s">
        <v>316</v>
      </c>
      <c r="AN146" s="177">
        <v>3.5</v>
      </c>
      <c r="AO146" s="178" t="s">
        <v>1</v>
      </c>
      <c r="AP146" s="185">
        <v>0</v>
      </c>
      <c r="AQ146" s="185">
        <v>3.5</v>
      </c>
      <c r="AR146" s="185">
        <v>0</v>
      </c>
      <c r="AS146" s="185">
        <v>0</v>
      </c>
      <c r="AT146" s="186" t="s">
        <v>1</v>
      </c>
      <c r="AU146" s="89" t="s">
        <v>320</v>
      </c>
      <c r="AV146" s="90" t="e">
        <v>#VALUE!</v>
      </c>
      <c r="AW146" s="91">
        <v>0</v>
      </c>
    </row>
    <row r="147" spans="3:49" x14ac:dyDescent="0.25">
      <c r="C147" s="84">
        <f>C146+1</f>
        <v>138</v>
      </c>
      <c r="D147" s="3" t="s">
        <v>311</v>
      </c>
      <c r="E147" s="199">
        <v>3.5</v>
      </c>
      <c r="F147" s="199">
        <f>LEFT(E147, FIND("*", E147&amp;"*")-1)*1</f>
        <v>3.5</v>
      </c>
      <c r="G147" s="200" t="str">
        <f>IF(ISNUMBER(SEARCH("~*", E147)), "*", "")</f>
        <v/>
      </c>
      <c r="H147" s="198" t="str">
        <f>TEXT(I147,"0,0") &amp; J147</f>
        <v>3,5</v>
      </c>
      <c r="I147" s="6">
        <v>3.5</v>
      </c>
      <c r="J147" s="25" t="s">
        <v>1</v>
      </c>
      <c r="K147" s="2">
        <f>IF(R147&gt;0,1,0)</f>
        <v>0</v>
      </c>
      <c r="L147" s="2">
        <f>IF(J147="",I147,I147+0.1)</f>
        <v>3.5</v>
      </c>
      <c r="M147" s="197">
        <f>I147-AN147</f>
        <v>0</v>
      </c>
      <c r="N147" s="197">
        <f>IF(J147="",0,1)-IF(AO147="",0,1)</f>
        <v>0</v>
      </c>
      <c r="O147" s="18" t="str">
        <f>_xlfn.TEXTJOIN(,TRUE,
  IF(M147&lt;&gt;0,IF(M147&gt;0,"+","–"),""),
  IF(M147&lt;&gt;0,TEXT(TRUNC(ABS(M147)/0.5)*0.5,"0,0"),""),
  IF(N147&lt;&gt;0,IF(N147&gt;0," +"," –"),""),
  IF(N147&lt;&gt;0,"*","")
)</f>
        <v/>
      </c>
      <c r="P147" s="17" t="str">
        <f>IF(R147 &gt; 0, P146+1, "n/a")</f>
        <v>n/a</v>
      </c>
      <c r="Q147" s="10" t="e">
        <f>IF(AU147=0," ",IF(AU147-P147=0," ",AU147-P147))</f>
        <v>#VALUE!</v>
      </c>
      <c r="R147" s="26">
        <f>Z147+AB147+AF147+AJ147+AL147+AH147+AD147</f>
        <v>0</v>
      </c>
      <c r="S147" s="12">
        <f>R147-AW147</f>
        <v>0</v>
      </c>
      <c r="T147" s="13" t="str">
        <f>IF(SUMIF(Y147:AL147,"&lt;0")&lt;&gt;0,SUMIF(Y147:AL147,"&lt;0")*(-1)," ")</f>
        <v xml:space="preserve"> </v>
      </c>
      <c r="U147" s="14">
        <f>Z147+AB147+AF147+AH147+AJ147+AL147+AD147</f>
        <v>0</v>
      </c>
      <c r="V147" s="48">
        <f>U147-AW147</f>
        <v>0</v>
      </c>
      <c r="W147" s="49">
        <f>ROUNDUP(COUNTIF(Y147:AL147,"&gt; 0")/2,0)</f>
        <v>0</v>
      </c>
      <c r="X147" s="16" t="str">
        <f>IF(W147=0,"-",IF(W147-AW147&gt;8,R147/(8+AW147),R147/W147))</f>
        <v>-</v>
      </c>
      <c r="Y147" s="49" t="s">
        <v>1</v>
      </c>
      <c r="Z147" s="13">
        <v>0</v>
      </c>
      <c r="AA147" s="49" t="s">
        <v>1</v>
      </c>
      <c r="AB147" s="13">
        <v>0</v>
      </c>
      <c r="AC147" s="49" t="s">
        <v>1</v>
      </c>
      <c r="AD147" s="13">
        <v>0</v>
      </c>
      <c r="AE147" s="49" t="s">
        <v>1</v>
      </c>
      <c r="AF147" s="13">
        <v>0</v>
      </c>
      <c r="AG147" s="49" t="s">
        <v>1</v>
      </c>
      <c r="AH147" s="13">
        <v>0</v>
      </c>
      <c r="AI147" s="49" t="s">
        <v>1</v>
      </c>
      <c r="AJ147" s="13">
        <v>0</v>
      </c>
      <c r="AK147" s="49" t="s">
        <v>1</v>
      </c>
      <c r="AL147" s="13">
        <v>0</v>
      </c>
      <c r="AM147" s="184" t="s">
        <v>316</v>
      </c>
      <c r="AN147" s="177">
        <v>3.5</v>
      </c>
      <c r="AO147" s="178" t="s">
        <v>1</v>
      </c>
      <c r="AP147" s="185">
        <v>0</v>
      </c>
      <c r="AQ147" s="185">
        <v>3.5</v>
      </c>
      <c r="AR147" s="185">
        <v>0</v>
      </c>
      <c r="AS147" s="185">
        <v>0</v>
      </c>
      <c r="AT147" s="186" t="s">
        <v>1</v>
      </c>
      <c r="AU147" s="89" t="s">
        <v>320</v>
      </c>
      <c r="AV147" s="90" t="e">
        <v>#VALUE!</v>
      </c>
      <c r="AW147" s="91">
        <v>0</v>
      </c>
    </row>
    <row r="148" spans="3:49" x14ac:dyDescent="0.25">
      <c r="C148" s="84">
        <f>C147+1</f>
        <v>139</v>
      </c>
      <c r="D148" s="3" t="s">
        <v>299</v>
      </c>
      <c r="E148" s="199">
        <v>3.5</v>
      </c>
      <c r="F148" s="199">
        <f>LEFT(E148, FIND("*", E148&amp;"*")-1)*1</f>
        <v>3.5</v>
      </c>
      <c r="G148" s="200" t="str">
        <f>IF(ISNUMBER(SEARCH("~*", E148)), "*", "")</f>
        <v/>
      </c>
      <c r="H148" s="198" t="str">
        <f>TEXT(I148,"0,0") &amp; J148</f>
        <v>3,5</v>
      </c>
      <c r="I148" s="6">
        <v>3.5</v>
      </c>
      <c r="J148" s="25" t="s">
        <v>1</v>
      </c>
      <c r="K148" s="2">
        <f>IF(R148&gt;0,1,0)</f>
        <v>0</v>
      </c>
      <c r="L148" s="2">
        <f>IF(J148="",I148,I148+0.1)</f>
        <v>3.5</v>
      </c>
      <c r="M148" s="197">
        <f>I148-AN148</f>
        <v>0</v>
      </c>
      <c r="N148" s="197">
        <f>IF(J148="",0,1)-IF(AO148="",0,1)</f>
        <v>0</v>
      </c>
      <c r="O148" s="18" t="str">
        <f>_xlfn.TEXTJOIN(,TRUE,
  IF(M148&lt;&gt;0,IF(M148&gt;0,"+","–"),""),
  IF(M148&lt;&gt;0,TEXT(TRUNC(ABS(M148)/0.5)*0.5,"0,0"),""),
  IF(N148&lt;&gt;0,IF(N148&gt;0," +"," –"),""),
  IF(N148&lt;&gt;0,"*","")
)</f>
        <v/>
      </c>
      <c r="P148" s="17" t="str">
        <f>IF(R148 &gt; 0, P147+1, "n/a")</f>
        <v>n/a</v>
      </c>
      <c r="Q148" s="10" t="e">
        <f>IF(AU148=0," ",IF(AU148-P148=0," ",AU148-P148))</f>
        <v>#VALUE!</v>
      </c>
      <c r="R148" s="26">
        <f>Z148+AB148+AF148+AJ148+AL148+AH148+AD148</f>
        <v>0</v>
      </c>
      <c r="S148" s="12">
        <f>R148-AW148</f>
        <v>0</v>
      </c>
      <c r="T148" s="13" t="str">
        <f>IF(SUMIF(Y148:AL148,"&lt;0")&lt;&gt;0,SUMIF(Y148:AL148,"&lt;0")*(-1)," ")</f>
        <v xml:space="preserve"> </v>
      </c>
      <c r="U148" s="14">
        <f>Z148+AB148+AF148+AH148+AJ148+AL148+AD148</f>
        <v>0</v>
      </c>
      <c r="V148" s="48">
        <f>U148-AW148</f>
        <v>0</v>
      </c>
      <c r="W148" s="49">
        <f>ROUNDUP(COUNTIF(Y148:AL148,"&gt; 0")/2,0)</f>
        <v>0</v>
      </c>
      <c r="X148" s="16" t="str">
        <f>IF(W148=0,"-",IF(W148-AW148&gt;8,R148/(8+AW148),R148/W148))</f>
        <v>-</v>
      </c>
      <c r="Y148" s="49" t="s">
        <v>1</v>
      </c>
      <c r="Z148" s="13">
        <v>0</v>
      </c>
      <c r="AA148" s="49" t="s">
        <v>1</v>
      </c>
      <c r="AB148" s="13">
        <v>0</v>
      </c>
      <c r="AC148" s="49" t="s">
        <v>1</v>
      </c>
      <c r="AD148" s="13">
        <v>0</v>
      </c>
      <c r="AE148" s="49" t="s">
        <v>1</v>
      </c>
      <c r="AF148" s="13">
        <v>0</v>
      </c>
      <c r="AG148" s="49" t="s">
        <v>1</v>
      </c>
      <c r="AH148" s="13">
        <v>0</v>
      </c>
      <c r="AI148" s="49" t="s">
        <v>1</v>
      </c>
      <c r="AJ148" s="13">
        <v>0</v>
      </c>
      <c r="AK148" s="49" t="s">
        <v>1</v>
      </c>
      <c r="AL148" s="13">
        <v>0</v>
      </c>
      <c r="AM148" s="184" t="s">
        <v>316</v>
      </c>
      <c r="AN148" s="177">
        <v>3.5</v>
      </c>
      <c r="AO148" s="178" t="s">
        <v>1</v>
      </c>
      <c r="AP148" s="185">
        <v>0</v>
      </c>
      <c r="AQ148" s="185">
        <v>3.5</v>
      </c>
      <c r="AR148" s="185">
        <v>0</v>
      </c>
      <c r="AS148" s="185">
        <v>0</v>
      </c>
      <c r="AT148" s="186" t="s">
        <v>1</v>
      </c>
      <c r="AU148" s="89" t="s">
        <v>320</v>
      </c>
      <c r="AV148" s="90" t="e">
        <v>#VALUE!</v>
      </c>
      <c r="AW148" s="91">
        <v>0</v>
      </c>
    </row>
    <row r="149" spans="3:49" x14ac:dyDescent="0.25">
      <c r="C149" s="84">
        <f>C148+1</f>
        <v>140</v>
      </c>
      <c r="D149" s="3" t="s">
        <v>255</v>
      </c>
      <c r="E149" s="199">
        <v>3.5</v>
      </c>
      <c r="F149" s="199">
        <f>LEFT(E149, FIND("*", E149&amp;"*")-1)*1</f>
        <v>3.5</v>
      </c>
      <c r="G149" s="200" t="str">
        <f>IF(ISNUMBER(SEARCH("~*", E149)), "*", "")</f>
        <v/>
      </c>
      <c r="H149" s="198" t="str">
        <f>TEXT(I149,"0,0") &amp; J149</f>
        <v>3,5</v>
      </c>
      <c r="I149" s="6">
        <v>3.5</v>
      </c>
      <c r="J149" s="25" t="s">
        <v>1</v>
      </c>
      <c r="K149" s="2">
        <f>IF(R149&gt;0,1,0)</f>
        <v>0</v>
      </c>
      <c r="L149" s="2">
        <f>IF(J149="",I149,I149+0.1)</f>
        <v>3.5</v>
      </c>
      <c r="M149" s="197">
        <f>I149-AN149</f>
        <v>0</v>
      </c>
      <c r="N149" s="197">
        <f>IF(J149="",0,1)-IF(AO149="",0,1)</f>
        <v>0</v>
      </c>
      <c r="O149" s="18" t="str">
        <f>_xlfn.TEXTJOIN(,TRUE,
  IF(M149&lt;&gt;0,IF(M149&gt;0,"+","–"),""),
  IF(M149&lt;&gt;0,TEXT(TRUNC(ABS(M149)/0.5)*0.5,"0,0"),""),
  IF(N149&lt;&gt;0,IF(N149&gt;0," +"," –"),""),
  IF(N149&lt;&gt;0,"*","")
)</f>
        <v/>
      </c>
      <c r="P149" s="17" t="str">
        <f>IF(R149 &gt; 0, P148+1, "n/a")</f>
        <v>n/a</v>
      </c>
      <c r="Q149" s="10" t="e">
        <f>IF(AU149=0," ",IF(AU149-P149=0," ",AU149-P149))</f>
        <v>#VALUE!</v>
      </c>
      <c r="R149" s="26">
        <f>Z149+AB149+AF149+AJ149+AL149+AH149+AD149</f>
        <v>0</v>
      </c>
      <c r="S149" s="12">
        <f>R149-AW149</f>
        <v>0</v>
      </c>
      <c r="T149" s="13" t="str">
        <f>IF(SUMIF(Y149:AL149,"&lt;0")&lt;&gt;0,SUMIF(Y149:AL149,"&lt;0")*(-1)," ")</f>
        <v xml:space="preserve"> </v>
      </c>
      <c r="U149" s="14">
        <f>Z149+AB149+AF149+AH149+AJ149+AL149+AD149</f>
        <v>0</v>
      </c>
      <c r="V149" s="48">
        <f>U149-AW149</f>
        <v>0</v>
      </c>
      <c r="W149" s="49">
        <f>ROUNDUP(COUNTIF(Y149:AL149,"&gt; 0")/2,0)</f>
        <v>0</v>
      </c>
      <c r="X149" s="16" t="str">
        <f>IF(W149=0,"-",IF(W149-AW149&gt;8,R149/(8+AW149),R149/W149))</f>
        <v>-</v>
      </c>
      <c r="Y149" s="49" t="s">
        <v>1</v>
      </c>
      <c r="Z149" s="13">
        <v>0</v>
      </c>
      <c r="AA149" s="49" t="s">
        <v>1</v>
      </c>
      <c r="AB149" s="13">
        <v>0</v>
      </c>
      <c r="AC149" s="49" t="s">
        <v>1</v>
      </c>
      <c r="AD149" s="13">
        <v>0</v>
      </c>
      <c r="AE149" s="49" t="s">
        <v>1</v>
      </c>
      <c r="AF149" s="13">
        <v>0</v>
      </c>
      <c r="AG149" s="49" t="s">
        <v>1</v>
      </c>
      <c r="AH149" s="13">
        <v>0</v>
      </c>
      <c r="AI149" s="49" t="s">
        <v>1</v>
      </c>
      <c r="AJ149" s="13">
        <v>0</v>
      </c>
      <c r="AK149" s="49" t="s">
        <v>1</v>
      </c>
      <c r="AL149" s="13">
        <v>0</v>
      </c>
      <c r="AM149" s="184" t="s">
        <v>316</v>
      </c>
      <c r="AN149" s="177">
        <v>3.5</v>
      </c>
      <c r="AO149" s="178" t="s">
        <v>1</v>
      </c>
      <c r="AP149" s="185">
        <v>0</v>
      </c>
      <c r="AQ149" s="185">
        <v>3.5</v>
      </c>
      <c r="AR149" s="185">
        <v>0</v>
      </c>
      <c r="AS149" s="185">
        <v>0</v>
      </c>
      <c r="AT149" s="186" t="s">
        <v>1</v>
      </c>
      <c r="AU149" s="89" t="s">
        <v>320</v>
      </c>
      <c r="AV149" s="90" t="e">
        <v>#VALUE!</v>
      </c>
      <c r="AW149" s="91">
        <v>0</v>
      </c>
    </row>
    <row r="150" spans="3:49" x14ac:dyDescent="0.25">
      <c r="C150" s="84">
        <f>C149+1</f>
        <v>141</v>
      </c>
      <c r="D150" s="3" t="s">
        <v>146</v>
      </c>
      <c r="E150" s="199">
        <v>3.5</v>
      </c>
      <c r="F150" s="199">
        <f>LEFT(E150, FIND("*", E150&amp;"*")-1)*1</f>
        <v>3.5</v>
      </c>
      <c r="G150" s="200" t="str">
        <f>IF(ISNUMBER(SEARCH("~*", E150)), "*", "")</f>
        <v/>
      </c>
      <c r="H150" s="198" t="str">
        <f>TEXT(I150,"0,0") &amp; J150</f>
        <v>3,5</v>
      </c>
      <c r="I150" s="6">
        <v>3.5</v>
      </c>
      <c r="J150" s="25" t="s">
        <v>1</v>
      </c>
      <c r="K150" s="2">
        <f>IF(R150&gt;0,1,0)</f>
        <v>0</v>
      </c>
      <c r="L150" s="2">
        <f>IF(J150="",I150,I150+0.1)</f>
        <v>3.5</v>
      </c>
      <c r="M150" s="197">
        <f>I150-AN150</f>
        <v>0</v>
      </c>
      <c r="N150" s="197">
        <f>IF(J150="",0,1)-IF(AO150="",0,1)</f>
        <v>0</v>
      </c>
      <c r="O150" s="18" t="str">
        <f>_xlfn.TEXTJOIN(,TRUE,
  IF(M150&lt;&gt;0,IF(M150&gt;0,"+","–"),""),
  IF(M150&lt;&gt;0,TEXT(TRUNC(ABS(M150)/0.5)*0.5,"0,0"),""),
  IF(N150&lt;&gt;0,IF(N150&gt;0," +"," –"),""),
  IF(N150&lt;&gt;0,"*","")
)</f>
        <v/>
      </c>
      <c r="P150" s="17" t="str">
        <f>IF(R150 &gt; 0, P149+1, "n/a")</f>
        <v>n/a</v>
      </c>
      <c r="Q150" s="10" t="e">
        <f>IF(AU150=0," ",IF(AU150-P150=0," ",AU150-P150))</f>
        <v>#VALUE!</v>
      </c>
      <c r="R150" s="26">
        <f>Z150+AB150+AF150+AJ150+AL150+AH150+AD150</f>
        <v>0</v>
      </c>
      <c r="S150" s="12">
        <f>R150-AW150</f>
        <v>0</v>
      </c>
      <c r="T150" s="13" t="str">
        <f>IF(SUMIF(Y150:AL150,"&lt;0")&lt;&gt;0,SUMIF(Y150:AL150,"&lt;0")*(-1)," ")</f>
        <v xml:space="preserve"> </v>
      </c>
      <c r="U150" s="14">
        <f>Z150+AB150+AF150+AH150+AJ150+AL150+AD150</f>
        <v>0</v>
      </c>
      <c r="V150" s="48">
        <f>U150-AW150</f>
        <v>0</v>
      </c>
      <c r="W150" s="49">
        <f>ROUNDUP(COUNTIF(Y150:AL150,"&gt; 0")/2,0)</f>
        <v>0</v>
      </c>
      <c r="X150" s="16" t="str">
        <f>IF(W150=0,"-",IF(W150-AW150&gt;8,R150/(8+AW150),R150/W150))</f>
        <v>-</v>
      </c>
      <c r="Y150" s="49" t="s">
        <v>1</v>
      </c>
      <c r="Z150" s="13">
        <v>0</v>
      </c>
      <c r="AA150" s="49" t="s">
        <v>1</v>
      </c>
      <c r="AB150" s="13">
        <v>0</v>
      </c>
      <c r="AC150" s="49" t="s">
        <v>1</v>
      </c>
      <c r="AD150" s="13">
        <v>0</v>
      </c>
      <c r="AE150" s="49" t="s">
        <v>1</v>
      </c>
      <c r="AF150" s="13">
        <v>0</v>
      </c>
      <c r="AG150" s="49" t="s">
        <v>1</v>
      </c>
      <c r="AH150" s="13">
        <v>0</v>
      </c>
      <c r="AI150" s="49" t="s">
        <v>1</v>
      </c>
      <c r="AJ150" s="13">
        <v>0</v>
      </c>
      <c r="AK150" s="49" t="s">
        <v>1</v>
      </c>
      <c r="AL150" s="13">
        <v>0</v>
      </c>
      <c r="AM150" s="184" t="s">
        <v>316</v>
      </c>
      <c r="AN150" s="177">
        <v>3.5</v>
      </c>
      <c r="AO150" s="178" t="s">
        <v>1</v>
      </c>
      <c r="AP150" s="185">
        <v>0</v>
      </c>
      <c r="AQ150" s="185">
        <v>3.5</v>
      </c>
      <c r="AR150" s="185">
        <v>0</v>
      </c>
      <c r="AS150" s="185">
        <v>0</v>
      </c>
      <c r="AT150" s="186" t="s">
        <v>1</v>
      </c>
      <c r="AU150" s="89" t="s">
        <v>320</v>
      </c>
      <c r="AV150" s="90" t="e">
        <v>#VALUE!</v>
      </c>
      <c r="AW150" s="91">
        <v>0</v>
      </c>
    </row>
    <row r="151" spans="3:49" x14ac:dyDescent="0.25">
      <c r="C151" s="84">
        <f>C150+1</f>
        <v>142</v>
      </c>
      <c r="D151" s="3" t="s">
        <v>147</v>
      </c>
      <c r="E151" s="199">
        <v>3.5</v>
      </c>
      <c r="F151" s="199">
        <f>LEFT(E151, FIND("*", E151&amp;"*")-1)*1</f>
        <v>3.5</v>
      </c>
      <c r="G151" s="200" t="str">
        <f>IF(ISNUMBER(SEARCH("~*", E151)), "*", "")</f>
        <v/>
      </c>
      <c r="H151" s="198" t="str">
        <f>TEXT(I151,"0,0") &amp; J151</f>
        <v>3,5</v>
      </c>
      <c r="I151" s="6">
        <v>3.5</v>
      </c>
      <c r="J151" s="25" t="s">
        <v>1</v>
      </c>
      <c r="K151" s="2">
        <f>IF(R151&gt;0,1,0)</f>
        <v>0</v>
      </c>
      <c r="L151" s="2">
        <f>IF(J151="",I151,I151+0.1)</f>
        <v>3.5</v>
      </c>
      <c r="M151" s="197">
        <f>I151-AN151</f>
        <v>0</v>
      </c>
      <c r="N151" s="197">
        <f>IF(J151="",0,1)-IF(AO151="",0,1)</f>
        <v>0</v>
      </c>
      <c r="O151" s="18" t="str">
        <f>_xlfn.TEXTJOIN(,TRUE,
  IF(M151&lt;&gt;0,IF(M151&gt;0,"+","–"),""),
  IF(M151&lt;&gt;0,TEXT(TRUNC(ABS(M151)/0.5)*0.5,"0,0"),""),
  IF(N151&lt;&gt;0,IF(N151&gt;0," +"," –"),""),
  IF(N151&lt;&gt;0,"*","")
)</f>
        <v/>
      </c>
      <c r="P151" s="17" t="str">
        <f>IF(R151 &gt; 0, P150+1, "n/a")</f>
        <v>n/a</v>
      </c>
      <c r="Q151" s="10" t="e">
        <f>IF(AU151=0," ",IF(AU151-P151=0," ",AU151-P151))</f>
        <v>#VALUE!</v>
      </c>
      <c r="R151" s="26">
        <f>Z151+AB151+AF151+AJ151+AL151+AH151+AD151</f>
        <v>0</v>
      </c>
      <c r="S151" s="12">
        <f>R151-AW151</f>
        <v>0</v>
      </c>
      <c r="T151" s="13" t="str">
        <f>IF(SUMIF(Y151:AL151,"&lt;0")&lt;&gt;0,SUMIF(Y151:AL151,"&lt;0")*(-1)," ")</f>
        <v xml:space="preserve"> </v>
      </c>
      <c r="U151" s="14">
        <f>Z151+AB151+AF151+AH151+AJ151+AL151+AD151</f>
        <v>0</v>
      </c>
      <c r="V151" s="48">
        <f>U151-AW151</f>
        <v>0</v>
      </c>
      <c r="W151" s="49">
        <f>ROUNDUP(COUNTIF(Y151:AL151,"&gt; 0")/2,0)</f>
        <v>0</v>
      </c>
      <c r="X151" s="16" t="str">
        <f>IF(W151=0,"-",IF(W151-AW151&gt;8,R151/(8+AW151),R151/W151))</f>
        <v>-</v>
      </c>
      <c r="Y151" s="49" t="s">
        <v>1</v>
      </c>
      <c r="Z151" s="13">
        <v>0</v>
      </c>
      <c r="AA151" s="49" t="s">
        <v>1</v>
      </c>
      <c r="AB151" s="13">
        <v>0</v>
      </c>
      <c r="AC151" s="49" t="s">
        <v>1</v>
      </c>
      <c r="AD151" s="13">
        <v>0</v>
      </c>
      <c r="AE151" s="49" t="s">
        <v>1</v>
      </c>
      <c r="AF151" s="13">
        <v>0</v>
      </c>
      <c r="AG151" s="49" t="s">
        <v>1</v>
      </c>
      <c r="AH151" s="13">
        <v>0</v>
      </c>
      <c r="AI151" s="49" t="s">
        <v>1</v>
      </c>
      <c r="AJ151" s="13">
        <v>0</v>
      </c>
      <c r="AK151" s="49" t="s">
        <v>1</v>
      </c>
      <c r="AL151" s="13">
        <v>0</v>
      </c>
      <c r="AM151" s="184" t="s">
        <v>316</v>
      </c>
      <c r="AN151" s="177">
        <v>3.5</v>
      </c>
      <c r="AO151" s="178" t="s">
        <v>1</v>
      </c>
      <c r="AP151" s="185">
        <v>0</v>
      </c>
      <c r="AQ151" s="185">
        <v>3.5</v>
      </c>
      <c r="AR151" s="185">
        <v>0</v>
      </c>
      <c r="AS151" s="185">
        <v>0</v>
      </c>
      <c r="AT151" s="186" t="s">
        <v>1</v>
      </c>
      <c r="AU151" s="89" t="s">
        <v>320</v>
      </c>
      <c r="AV151" s="90" t="e">
        <v>#VALUE!</v>
      </c>
      <c r="AW151" s="91">
        <v>0</v>
      </c>
    </row>
    <row r="152" spans="3:49" x14ac:dyDescent="0.25">
      <c r="C152" s="84">
        <f>C151+1</f>
        <v>143</v>
      </c>
      <c r="D152" s="3" t="s">
        <v>261</v>
      </c>
      <c r="E152" s="199">
        <v>3.5</v>
      </c>
      <c r="F152" s="199">
        <f>LEFT(E152, FIND("*", E152&amp;"*")-1)*1</f>
        <v>3.5</v>
      </c>
      <c r="G152" s="200" t="str">
        <f>IF(ISNUMBER(SEARCH("~*", E152)), "*", "")</f>
        <v/>
      </c>
      <c r="H152" s="198" t="str">
        <f>TEXT(I152,"0,0") &amp; J152</f>
        <v>3,5</v>
      </c>
      <c r="I152" s="6">
        <v>3.5</v>
      </c>
      <c r="J152" s="25" t="s">
        <v>1</v>
      </c>
      <c r="K152" s="2">
        <f>IF(R152&gt;0,1,0)</f>
        <v>0</v>
      </c>
      <c r="L152" s="2">
        <f>IF(J152="",I152,I152+0.1)</f>
        <v>3.5</v>
      </c>
      <c r="M152" s="197">
        <f>I152-AN152</f>
        <v>0</v>
      </c>
      <c r="N152" s="197">
        <f>IF(J152="",0,1)-IF(AO152="",0,1)</f>
        <v>0</v>
      </c>
      <c r="O152" s="18" t="str">
        <f>_xlfn.TEXTJOIN(,TRUE,
  IF(M152&lt;&gt;0,IF(M152&gt;0,"+","–"),""),
  IF(M152&lt;&gt;0,TEXT(TRUNC(ABS(M152)/0.5)*0.5,"0,0"),""),
  IF(N152&lt;&gt;0,IF(N152&gt;0," +"," –"),""),
  IF(N152&lt;&gt;0,"*","")
)</f>
        <v/>
      </c>
      <c r="P152" s="17" t="str">
        <f>IF(R152 &gt; 0, P151+1, "n/a")</f>
        <v>n/a</v>
      </c>
      <c r="Q152" s="10" t="e">
        <f>IF(AU152=0," ",IF(AU152-P152=0," ",AU152-P152))</f>
        <v>#VALUE!</v>
      </c>
      <c r="R152" s="26">
        <f>Z152+AB152+AF152+AJ152+AL152+AH152+AD152</f>
        <v>0</v>
      </c>
      <c r="S152" s="12">
        <f>R152-AW152</f>
        <v>0</v>
      </c>
      <c r="T152" s="13" t="str">
        <f>IF(SUMIF(Y152:AL152,"&lt;0")&lt;&gt;0,SUMIF(Y152:AL152,"&lt;0")*(-1)," ")</f>
        <v xml:space="preserve"> </v>
      </c>
      <c r="U152" s="14">
        <f>Z152+AB152+AF152+AH152+AJ152+AL152+AD152</f>
        <v>0</v>
      </c>
      <c r="V152" s="48">
        <f>U152-AW152</f>
        <v>0</v>
      </c>
      <c r="W152" s="49">
        <f>ROUNDUP(COUNTIF(Y152:AL152,"&gt; 0")/2,0)</f>
        <v>0</v>
      </c>
      <c r="X152" s="16" t="str">
        <f>IF(W152=0,"-",IF(W152-AW152&gt;8,R152/(8+AW152),R152/W152))</f>
        <v>-</v>
      </c>
      <c r="Y152" s="49" t="s">
        <v>1</v>
      </c>
      <c r="Z152" s="13">
        <v>0</v>
      </c>
      <c r="AA152" s="49" t="s">
        <v>1</v>
      </c>
      <c r="AB152" s="13">
        <v>0</v>
      </c>
      <c r="AC152" s="49" t="s">
        <v>1</v>
      </c>
      <c r="AD152" s="13">
        <v>0</v>
      </c>
      <c r="AE152" s="49" t="s">
        <v>1</v>
      </c>
      <c r="AF152" s="13">
        <v>0</v>
      </c>
      <c r="AG152" s="49" t="s">
        <v>1</v>
      </c>
      <c r="AH152" s="13">
        <v>0</v>
      </c>
      <c r="AI152" s="49" t="s">
        <v>1</v>
      </c>
      <c r="AJ152" s="13">
        <v>0</v>
      </c>
      <c r="AK152" s="49" t="s">
        <v>1</v>
      </c>
      <c r="AL152" s="13">
        <v>0</v>
      </c>
      <c r="AM152" s="184" t="s">
        <v>316</v>
      </c>
      <c r="AN152" s="177">
        <v>3.5</v>
      </c>
      <c r="AO152" s="178" t="s">
        <v>1</v>
      </c>
      <c r="AP152" s="185">
        <v>0</v>
      </c>
      <c r="AQ152" s="185">
        <v>3.5</v>
      </c>
      <c r="AR152" s="185">
        <v>0</v>
      </c>
      <c r="AS152" s="185">
        <v>0</v>
      </c>
      <c r="AT152" s="186" t="s">
        <v>1</v>
      </c>
      <c r="AU152" s="89" t="s">
        <v>320</v>
      </c>
      <c r="AV152" s="90" t="e">
        <v>#VALUE!</v>
      </c>
      <c r="AW152" s="91">
        <v>0</v>
      </c>
    </row>
    <row r="153" spans="3:49" x14ac:dyDescent="0.25">
      <c r="C153" s="84">
        <f>C152+1</f>
        <v>144</v>
      </c>
      <c r="D153" s="3" t="s">
        <v>265</v>
      </c>
      <c r="E153" s="199">
        <v>3.5</v>
      </c>
      <c r="F153" s="199">
        <f>LEFT(E153, FIND("*", E153&amp;"*")-1)*1</f>
        <v>3.5</v>
      </c>
      <c r="G153" s="200" t="str">
        <f>IF(ISNUMBER(SEARCH("~*", E153)), "*", "")</f>
        <v/>
      </c>
      <c r="H153" s="198" t="str">
        <f>TEXT(I153,"0,0") &amp; J153</f>
        <v>3,5</v>
      </c>
      <c r="I153" s="6">
        <v>3.5</v>
      </c>
      <c r="J153" s="25" t="s">
        <v>1</v>
      </c>
      <c r="K153" s="2">
        <f>IF(R153&gt;0,1,0)</f>
        <v>0</v>
      </c>
      <c r="L153" s="2">
        <f>IF(J153="",I153,I153+0.1)</f>
        <v>3.5</v>
      </c>
      <c r="M153" s="197">
        <f>I153-AN153</f>
        <v>0</v>
      </c>
      <c r="N153" s="197">
        <f>IF(J153="",0,1)-IF(AO153="",0,1)</f>
        <v>0</v>
      </c>
      <c r="O153" s="18" t="str">
        <f>_xlfn.TEXTJOIN(,TRUE,
  IF(M153&lt;&gt;0,IF(M153&gt;0,"+","–"),""),
  IF(M153&lt;&gt;0,TEXT(TRUNC(ABS(M153)/0.5)*0.5,"0,0"),""),
  IF(N153&lt;&gt;0,IF(N153&gt;0," +"," –"),""),
  IF(N153&lt;&gt;0,"*","")
)</f>
        <v/>
      </c>
      <c r="P153" s="17" t="str">
        <f>IF(R153 &gt; 0, P152+1, "n/a")</f>
        <v>n/a</v>
      </c>
      <c r="Q153" s="10" t="e">
        <f>IF(AU153=0," ",IF(AU153-P153=0," ",AU153-P153))</f>
        <v>#VALUE!</v>
      </c>
      <c r="R153" s="26">
        <f>Z153+AB153+AF153+AJ153+AL153+AH153+AD153</f>
        <v>0</v>
      </c>
      <c r="S153" s="12">
        <f>R153-AW153</f>
        <v>0</v>
      </c>
      <c r="T153" s="13" t="str">
        <f>IF(SUMIF(Y153:AL153,"&lt;0")&lt;&gt;0,SUMIF(Y153:AL153,"&lt;0")*(-1)," ")</f>
        <v xml:space="preserve"> </v>
      </c>
      <c r="U153" s="14">
        <f>Z153+AB153+AF153+AH153+AJ153+AL153+AD153</f>
        <v>0</v>
      </c>
      <c r="V153" s="48">
        <f>U153-AW153</f>
        <v>0</v>
      </c>
      <c r="W153" s="49">
        <f>ROUNDUP(COUNTIF(Y153:AL153,"&gt; 0")/2,0)</f>
        <v>0</v>
      </c>
      <c r="X153" s="16" t="str">
        <f>IF(W153=0,"-",IF(W153-AW153&gt;8,R153/(8+AW153),R153/W153))</f>
        <v>-</v>
      </c>
      <c r="Y153" s="49" t="s">
        <v>1</v>
      </c>
      <c r="Z153" s="13">
        <v>0</v>
      </c>
      <c r="AA153" s="49" t="s">
        <v>1</v>
      </c>
      <c r="AB153" s="13">
        <v>0</v>
      </c>
      <c r="AC153" s="49" t="s">
        <v>1</v>
      </c>
      <c r="AD153" s="13">
        <v>0</v>
      </c>
      <c r="AE153" s="49" t="s">
        <v>1</v>
      </c>
      <c r="AF153" s="13">
        <v>0</v>
      </c>
      <c r="AG153" s="49" t="s">
        <v>1</v>
      </c>
      <c r="AH153" s="13">
        <v>0</v>
      </c>
      <c r="AI153" s="49" t="s">
        <v>1</v>
      </c>
      <c r="AJ153" s="13">
        <v>0</v>
      </c>
      <c r="AK153" s="49" t="s">
        <v>1</v>
      </c>
      <c r="AL153" s="13">
        <v>0</v>
      </c>
      <c r="AM153" s="184" t="s">
        <v>316</v>
      </c>
      <c r="AN153" s="177">
        <v>3.5</v>
      </c>
      <c r="AO153" s="178" t="s">
        <v>1</v>
      </c>
      <c r="AP153" s="185">
        <v>0</v>
      </c>
      <c r="AQ153" s="185">
        <v>3.5</v>
      </c>
      <c r="AR153" s="185">
        <v>0</v>
      </c>
      <c r="AS153" s="185">
        <v>0</v>
      </c>
      <c r="AT153" s="186" t="s">
        <v>1</v>
      </c>
      <c r="AU153" s="89" t="s">
        <v>320</v>
      </c>
      <c r="AV153" s="90" t="e">
        <v>#VALUE!</v>
      </c>
      <c r="AW153" s="91">
        <v>0</v>
      </c>
    </row>
    <row r="154" spans="3:49" x14ac:dyDescent="0.25">
      <c r="C154" s="84">
        <f>C153+1</f>
        <v>145</v>
      </c>
      <c r="D154" s="3" t="s">
        <v>154</v>
      </c>
      <c r="E154" s="199">
        <v>3.5</v>
      </c>
      <c r="F154" s="199">
        <f>LEFT(E154, FIND("*", E154&amp;"*")-1)*1</f>
        <v>3.5</v>
      </c>
      <c r="G154" s="200" t="str">
        <f>IF(ISNUMBER(SEARCH("~*", E154)), "*", "")</f>
        <v/>
      </c>
      <c r="H154" s="198" t="str">
        <f>TEXT(I154,"0,0") &amp; J154</f>
        <v>3,5</v>
      </c>
      <c r="I154" s="6">
        <v>3.5</v>
      </c>
      <c r="J154" s="25" t="s">
        <v>1</v>
      </c>
      <c r="K154" s="2">
        <f>IF(R154&gt;0,1,0)</f>
        <v>0</v>
      </c>
      <c r="L154" s="2">
        <f>IF(J154="",I154,I154+0.1)</f>
        <v>3.5</v>
      </c>
      <c r="M154" s="197">
        <f>I154-AN154</f>
        <v>0</v>
      </c>
      <c r="N154" s="197">
        <f>IF(J154="",0,1)-IF(AO154="",0,1)</f>
        <v>0</v>
      </c>
      <c r="O154" s="18" t="str">
        <f>_xlfn.TEXTJOIN(,TRUE,
  IF(M154&lt;&gt;0,IF(M154&gt;0,"+","–"),""),
  IF(M154&lt;&gt;0,TEXT(TRUNC(ABS(M154)/0.5)*0.5,"0,0"),""),
  IF(N154&lt;&gt;0,IF(N154&gt;0," +"," –"),""),
  IF(N154&lt;&gt;0,"*","")
)</f>
        <v/>
      </c>
      <c r="P154" s="17" t="str">
        <f>IF(R154 &gt; 0, P153+1, "n/a")</f>
        <v>n/a</v>
      </c>
      <c r="Q154" s="10" t="e">
        <f>IF(AU154=0," ",IF(AU154-P154=0," ",AU154-P154))</f>
        <v>#VALUE!</v>
      </c>
      <c r="R154" s="26">
        <f>Z154+AB154+AF154+AJ154+AL154+AH154+AD154</f>
        <v>0</v>
      </c>
      <c r="S154" s="12">
        <f>R154-AW154</f>
        <v>0</v>
      </c>
      <c r="T154" s="13" t="str">
        <f>IF(SUMIF(Y154:AL154,"&lt;0")&lt;&gt;0,SUMIF(Y154:AL154,"&lt;0")*(-1)," ")</f>
        <v xml:space="preserve"> </v>
      </c>
      <c r="U154" s="14">
        <f>Z154+AB154+AF154+AH154+AJ154+AL154+AD154</f>
        <v>0</v>
      </c>
      <c r="V154" s="48">
        <f>U154-AW154</f>
        <v>0</v>
      </c>
      <c r="W154" s="49">
        <f>ROUNDUP(COUNTIF(Y154:AL154,"&gt; 0")/2,0)</f>
        <v>0</v>
      </c>
      <c r="X154" s="16" t="str">
        <f>IF(W154=0,"-",IF(W154-AW154&gt;8,R154/(8+AW154),R154/W154))</f>
        <v>-</v>
      </c>
      <c r="Y154" s="49" t="s">
        <v>1</v>
      </c>
      <c r="Z154" s="13">
        <v>0</v>
      </c>
      <c r="AA154" s="49" t="s">
        <v>1</v>
      </c>
      <c r="AB154" s="13">
        <v>0</v>
      </c>
      <c r="AC154" s="49" t="s">
        <v>1</v>
      </c>
      <c r="AD154" s="13">
        <v>0</v>
      </c>
      <c r="AE154" s="49" t="s">
        <v>1</v>
      </c>
      <c r="AF154" s="13">
        <v>0</v>
      </c>
      <c r="AG154" s="49" t="s">
        <v>1</v>
      </c>
      <c r="AH154" s="13">
        <v>0</v>
      </c>
      <c r="AI154" s="49" t="s">
        <v>1</v>
      </c>
      <c r="AJ154" s="13">
        <v>0</v>
      </c>
      <c r="AK154" s="49" t="s">
        <v>1</v>
      </c>
      <c r="AL154" s="13">
        <v>0</v>
      </c>
      <c r="AM154" s="184" t="s">
        <v>316</v>
      </c>
      <c r="AN154" s="177">
        <v>3.5</v>
      </c>
      <c r="AO154" s="178" t="s">
        <v>1</v>
      </c>
      <c r="AP154" s="185">
        <v>0</v>
      </c>
      <c r="AQ154" s="185">
        <v>3.5</v>
      </c>
      <c r="AR154" s="185">
        <v>0</v>
      </c>
      <c r="AS154" s="185">
        <v>0</v>
      </c>
      <c r="AT154" s="186" t="s">
        <v>1</v>
      </c>
      <c r="AU154" s="89" t="s">
        <v>320</v>
      </c>
      <c r="AV154" s="90" t="e">
        <v>#VALUE!</v>
      </c>
      <c r="AW154" s="91">
        <v>0</v>
      </c>
    </row>
    <row r="155" spans="3:49" x14ac:dyDescent="0.25">
      <c r="C155" s="84">
        <f>C154+1</f>
        <v>146</v>
      </c>
      <c r="D155" s="3" t="s">
        <v>269</v>
      </c>
      <c r="E155" s="199">
        <v>3.5</v>
      </c>
      <c r="F155" s="199">
        <f>LEFT(E155, FIND("*", E155&amp;"*")-1)*1</f>
        <v>3.5</v>
      </c>
      <c r="G155" s="200" t="str">
        <f>IF(ISNUMBER(SEARCH("~*", E155)), "*", "")</f>
        <v/>
      </c>
      <c r="H155" s="198" t="str">
        <f>TEXT(I155,"0,0") &amp; J155</f>
        <v>3,5</v>
      </c>
      <c r="I155" s="6">
        <v>3.5</v>
      </c>
      <c r="J155" s="25" t="s">
        <v>1</v>
      </c>
      <c r="K155" s="2">
        <f>IF(R155&gt;0,1,0)</f>
        <v>0</v>
      </c>
      <c r="L155" s="2">
        <f>IF(J155="",I155,I155+0.1)</f>
        <v>3.5</v>
      </c>
      <c r="M155" s="197">
        <f>I155-AN155</f>
        <v>0</v>
      </c>
      <c r="N155" s="197">
        <f>IF(J155="",0,1)-IF(AO155="",0,1)</f>
        <v>0</v>
      </c>
      <c r="O155" s="18" t="str">
        <f>_xlfn.TEXTJOIN(,TRUE,
  IF(M155&lt;&gt;0,IF(M155&gt;0,"+","–"),""),
  IF(M155&lt;&gt;0,TEXT(TRUNC(ABS(M155)/0.5)*0.5,"0,0"),""),
  IF(N155&lt;&gt;0,IF(N155&gt;0," +"," –"),""),
  IF(N155&lt;&gt;0,"*","")
)</f>
        <v/>
      </c>
      <c r="P155" s="17" t="str">
        <f>IF(R155 &gt; 0, P154+1, "n/a")</f>
        <v>n/a</v>
      </c>
      <c r="Q155" s="10" t="e">
        <f>IF(AU155=0," ",IF(AU155-P155=0," ",AU155-P155))</f>
        <v>#VALUE!</v>
      </c>
      <c r="R155" s="26">
        <f>Z155+AB155+AF155+AJ155+AL155+AH155+AD155</f>
        <v>0</v>
      </c>
      <c r="S155" s="12">
        <f>R155-AW155</f>
        <v>0</v>
      </c>
      <c r="T155" s="13" t="str">
        <f>IF(SUMIF(Y155:AL155,"&lt;0")&lt;&gt;0,SUMIF(Y155:AL155,"&lt;0")*(-1)," ")</f>
        <v xml:space="preserve"> </v>
      </c>
      <c r="U155" s="14">
        <f>Z155+AB155+AF155+AH155+AJ155+AL155+AD155</f>
        <v>0</v>
      </c>
      <c r="V155" s="48">
        <f>U155-AW155</f>
        <v>0</v>
      </c>
      <c r="W155" s="49">
        <f>ROUNDUP(COUNTIF(Y155:AL155,"&gt; 0")/2,0)</f>
        <v>0</v>
      </c>
      <c r="X155" s="16" t="str">
        <f>IF(W155=0,"-",IF(W155-AW155&gt;8,R155/(8+AW155),R155/W155))</f>
        <v>-</v>
      </c>
      <c r="Y155" s="49" t="s">
        <v>1</v>
      </c>
      <c r="Z155" s="13">
        <v>0</v>
      </c>
      <c r="AA155" s="49" t="s">
        <v>1</v>
      </c>
      <c r="AB155" s="13">
        <v>0</v>
      </c>
      <c r="AC155" s="49" t="s">
        <v>1</v>
      </c>
      <c r="AD155" s="13">
        <v>0</v>
      </c>
      <c r="AE155" s="49" t="s">
        <v>1</v>
      </c>
      <c r="AF155" s="13">
        <v>0</v>
      </c>
      <c r="AG155" s="49" t="s">
        <v>1</v>
      </c>
      <c r="AH155" s="13">
        <v>0</v>
      </c>
      <c r="AI155" s="49" t="s">
        <v>1</v>
      </c>
      <c r="AJ155" s="13">
        <v>0</v>
      </c>
      <c r="AK155" s="49" t="s">
        <v>1</v>
      </c>
      <c r="AL155" s="13">
        <v>0</v>
      </c>
      <c r="AM155" s="184" t="s">
        <v>316</v>
      </c>
      <c r="AN155" s="177">
        <v>3.5</v>
      </c>
      <c r="AO155" s="178" t="s">
        <v>1</v>
      </c>
      <c r="AP155" s="185">
        <v>0</v>
      </c>
      <c r="AQ155" s="185">
        <v>3.5</v>
      </c>
      <c r="AR155" s="185">
        <v>0</v>
      </c>
      <c r="AS155" s="185">
        <v>0</v>
      </c>
      <c r="AT155" s="186" t="s">
        <v>1</v>
      </c>
      <c r="AU155" s="89" t="s">
        <v>320</v>
      </c>
      <c r="AV155" s="90" t="e">
        <v>#VALUE!</v>
      </c>
      <c r="AW155" s="91">
        <v>0</v>
      </c>
    </row>
    <row r="156" spans="3:49" x14ac:dyDescent="0.25">
      <c r="C156" s="84">
        <f>C155+1</f>
        <v>147</v>
      </c>
      <c r="D156" s="3" t="s">
        <v>155</v>
      </c>
      <c r="E156" s="199">
        <v>3.5</v>
      </c>
      <c r="F156" s="199">
        <f>LEFT(E156, FIND("*", E156&amp;"*")-1)*1</f>
        <v>3.5</v>
      </c>
      <c r="G156" s="200" t="str">
        <f>IF(ISNUMBER(SEARCH("~*", E156)), "*", "")</f>
        <v/>
      </c>
      <c r="H156" s="198" t="str">
        <f>TEXT(I156,"0,0") &amp; J156</f>
        <v>3,5</v>
      </c>
      <c r="I156" s="6">
        <v>3.5</v>
      </c>
      <c r="J156" s="25" t="s">
        <v>1</v>
      </c>
      <c r="K156" s="2">
        <f>IF(R156&gt;0,1,0)</f>
        <v>0</v>
      </c>
      <c r="L156" s="2">
        <f>IF(J156="",I156,I156+0.1)</f>
        <v>3.5</v>
      </c>
      <c r="M156" s="197">
        <f>I156-AN156</f>
        <v>0</v>
      </c>
      <c r="N156" s="197">
        <f>IF(J156="",0,1)-IF(AO156="",0,1)</f>
        <v>0</v>
      </c>
      <c r="O156" s="18" t="str">
        <f>_xlfn.TEXTJOIN(,TRUE,
  IF(M156&lt;&gt;0,IF(M156&gt;0,"+","–"),""),
  IF(M156&lt;&gt;0,TEXT(TRUNC(ABS(M156)/0.5)*0.5,"0,0"),""),
  IF(N156&lt;&gt;0,IF(N156&gt;0," +"," –"),""),
  IF(N156&lt;&gt;0,"*","")
)</f>
        <v/>
      </c>
      <c r="P156" s="17" t="str">
        <f>IF(R156 &gt; 0, P155+1, "n/a")</f>
        <v>n/a</v>
      </c>
      <c r="Q156" s="10" t="e">
        <f>IF(AU156=0," ",IF(AU156-P156=0," ",AU156-P156))</f>
        <v>#VALUE!</v>
      </c>
      <c r="R156" s="26">
        <f>Z156+AB156+AF156+AJ156+AL156+AH156+AD156</f>
        <v>0</v>
      </c>
      <c r="S156" s="12">
        <f>R156-AW156</f>
        <v>0</v>
      </c>
      <c r="T156" s="13" t="str">
        <f>IF(SUMIF(Y156:AL156,"&lt;0")&lt;&gt;0,SUMIF(Y156:AL156,"&lt;0")*(-1)," ")</f>
        <v xml:space="preserve"> </v>
      </c>
      <c r="U156" s="14">
        <f>Z156+AB156+AF156+AH156+AJ156+AL156+AD156</f>
        <v>0</v>
      </c>
      <c r="V156" s="48">
        <f>U156-AW156</f>
        <v>0</v>
      </c>
      <c r="W156" s="49">
        <f>ROUNDUP(COUNTIF(Y156:AL156,"&gt; 0")/2,0)</f>
        <v>0</v>
      </c>
      <c r="X156" s="16" t="str">
        <f>IF(W156=0,"-",IF(W156-AW156&gt;8,R156/(8+AW156),R156/W156))</f>
        <v>-</v>
      </c>
      <c r="Y156" s="49" t="s">
        <v>1</v>
      </c>
      <c r="Z156" s="13">
        <v>0</v>
      </c>
      <c r="AA156" s="49" t="s">
        <v>1</v>
      </c>
      <c r="AB156" s="13">
        <v>0</v>
      </c>
      <c r="AC156" s="49" t="s">
        <v>1</v>
      </c>
      <c r="AD156" s="13">
        <v>0</v>
      </c>
      <c r="AE156" s="49" t="s">
        <v>1</v>
      </c>
      <c r="AF156" s="13">
        <v>0</v>
      </c>
      <c r="AG156" s="49" t="s">
        <v>1</v>
      </c>
      <c r="AH156" s="13">
        <v>0</v>
      </c>
      <c r="AI156" s="49" t="s">
        <v>1</v>
      </c>
      <c r="AJ156" s="13">
        <v>0</v>
      </c>
      <c r="AK156" s="49" t="s">
        <v>1</v>
      </c>
      <c r="AL156" s="13">
        <v>0</v>
      </c>
      <c r="AM156" s="184" t="s">
        <v>316</v>
      </c>
      <c r="AN156" s="177">
        <v>3.5</v>
      </c>
      <c r="AO156" s="178" t="s">
        <v>1</v>
      </c>
      <c r="AP156" s="185">
        <v>0</v>
      </c>
      <c r="AQ156" s="185">
        <v>3.5</v>
      </c>
      <c r="AR156" s="185">
        <v>0</v>
      </c>
      <c r="AS156" s="185">
        <v>0</v>
      </c>
      <c r="AT156" s="186" t="s">
        <v>1</v>
      </c>
      <c r="AU156" s="89" t="s">
        <v>320</v>
      </c>
      <c r="AV156" s="90" t="e">
        <v>#VALUE!</v>
      </c>
      <c r="AW156" s="91">
        <v>0</v>
      </c>
    </row>
    <row r="157" spans="3:49" x14ac:dyDescent="0.25">
      <c r="C157" s="84">
        <f>C156+1</f>
        <v>148</v>
      </c>
      <c r="D157" s="3" t="s">
        <v>271</v>
      </c>
      <c r="E157" s="199">
        <v>3.5</v>
      </c>
      <c r="F157" s="199">
        <f>LEFT(E157, FIND("*", E157&amp;"*")-1)*1</f>
        <v>3.5</v>
      </c>
      <c r="G157" s="200" t="str">
        <f>IF(ISNUMBER(SEARCH("~*", E157)), "*", "")</f>
        <v/>
      </c>
      <c r="H157" s="198" t="str">
        <f>TEXT(I157,"0,0") &amp; J157</f>
        <v>3,5</v>
      </c>
      <c r="I157" s="6">
        <v>3.5</v>
      </c>
      <c r="J157" s="25" t="s">
        <v>1</v>
      </c>
      <c r="K157" s="2">
        <f>IF(R157&gt;0,1,0)</f>
        <v>0</v>
      </c>
      <c r="L157" s="2">
        <f>IF(J157="",I157,I157+0.1)</f>
        <v>3.5</v>
      </c>
      <c r="M157" s="197">
        <f>I157-AN157</f>
        <v>0</v>
      </c>
      <c r="N157" s="197">
        <f>IF(J157="",0,1)-IF(AO157="",0,1)</f>
        <v>0</v>
      </c>
      <c r="O157" s="18" t="str">
        <f>_xlfn.TEXTJOIN(,TRUE,
  IF(M157&lt;&gt;0,IF(M157&gt;0,"+","–"),""),
  IF(M157&lt;&gt;0,TEXT(TRUNC(ABS(M157)/0.5)*0.5,"0,0"),""),
  IF(N157&lt;&gt;0,IF(N157&gt;0," +"," –"),""),
  IF(N157&lt;&gt;0,"*","")
)</f>
        <v/>
      </c>
      <c r="P157" s="17" t="str">
        <f>IF(R157 &gt; 0, P156+1, "n/a")</f>
        <v>n/a</v>
      </c>
      <c r="Q157" s="10" t="e">
        <f>IF(AU157=0," ",IF(AU157-P157=0," ",AU157-P157))</f>
        <v>#VALUE!</v>
      </c>
      <c r="R157" s="26">
        <f>Z157+AB157+AF157+AJ157+AL157+AH157+AD157</f>
        <v>0</v>
      </c>
      <c r="S157" s="12">
        <f>R157-AW157</f>
        <v>0</v>
      </c>
      <c r="T157" s="13" t="str">
        <f>IF(SUMIF(Y157:AL157,"&lt;0")&lt;&gt;0,SUMIF(Y157:AL157,"&lt;0")*(-1)," ")</f>
        <v xml:space="preserve"> </v>
      </c>
      <c r="U157" s="14">
        <f>Z157+AB157+AF157+AH157+AJ157+AL157+AD157</f>
        <v>0</v>
      </c>
      <c r="V157" s="48">
        <f>U157-AW157</f>
        <v>0</v>
      </c>
      <c r="W157" s="49">
        <f>ROUNDUP(COUNTIF(Y157:AL157,"&gt; 0")/2,0)</f>
        <v>0</v>
      </c>
      <c r="X157" s="16" t="str">
        <f>IF(W157=0,"-",IF(W157-AW157&gt;8,R157/(8+AW157),R157/W157))</f>
        <v>-</v>
      </c>
      <c r="Y157" s="49" t="s">
        <v>1</v>
      </c>
      <c r="Z157" s="13">
        <v>0</v>
      </c>
      <c r="AA157" s="49" t="s">
        <v>1</v>
      </c>
      <c r="AB157" s="13">
        <v>0</v>
      </c>
      <c r="AC157" s="49" t="s">
        <v>1</v>
      </c>
      <c r="AD157" s="13">
        <v>0</v>
      </c>
      <c r="AE157" s="49" t="s">
        <v>1</v>
      </c>
      <c r="AF157" s="13">
        <v>0</v>
      </c>
      <c r="AG157" s="49" t="s">
        <v>1</v>
      </c>
      <c r="AH157" s="13">
        <v>0</v>
      </c>
      <c r="AI157" s="49" t="s">
        <v>1</v>
      </c>
      <c r="AJ157" s="13">
        <v>0</v>
      </c>
      <c r="AK157" s="49" t="s">
        <v>1</v>
      </c>
      <c r="AL157" s="13">
        <v>0</v>
      </c>
      <c r="AM157" s="184" t="s">
        <v>316</v>
      </c>
      <c r="AN157" s="177">
        <v>3.5</v>
      </c>
      <c r="AO157" s="178" t="s">
        <v>1</v>
      </c>
      <c r="AP157" s="185">
        <v>0</v>
      </c>
      <c r="AQ157" s="185">
        <v>3.5</v>
      </c>
      <c r="AR157" s="185">
        <v>0</v>
      </c>
      <c r="AS157" s="185">
        <v>0</v>
      </c>
      <c r="AT157" s="186" t="s">
        <v>1</v>
      </c>
      <c r="AU157" s="89" t="s">
        <v>320</v>
      </c>
      <c r="AV157" s="90" t="e">
        <v>#VALUE!</v>
      </c>
      <c r="AW157" s="91">
        <v>0</v>
      </c>
    </row>
    <row r="158" spans="3:49" x14ac:dyDescent="0.25">
      <c r="C158" s="84">
        <f>C157+1</f>
        <v>149</v>
      </c>
      <c r="D158" s="3" t="s">
        <v>275</v>
      </c>
      <c r="E158" s="199">
        <v>3.5</v>
      </c>
      <c r="F158" s="199">
        <f>LEFT(E158, FIND("*", E158&amp;"*")-1)*1</f>
        <v>3.5</v>
      </c>
      <c r="G158" s="200" t="str">
        <f>IF(ISNUMBER(SEARCH("~*", E158)), "*", "")</f>
        <v/>
      </c>
      <c r="H158" s="198" t="str">
        <f>TEXT(I158,"0,0") &amp; J158</f>
        <v>3,5</v>
      </c>
      <c r="I158" s="6">
        <v>3.5</v>
      </c>
      <c r="J158" s="25" t="s">
        <v>1</v>
      </c>
      <c r="K158" s="2">
        <f>IF(R158&gt;0,1,0)</f>
        <v>0</v>
      </c>
      <c r="L158" s="2">
        <f>IF(J158="",I158,I158+0.1)</f>
        <v>3.5</v>
      </c>
      <c r="M158" s="197">
        <f>I158-AN158</f>
        <v>0</v>
      </c>
      <c r="N158" s="197">
        <f>IF(J158="",0,1)-IF(AO158="",0,1)</f>
        <v>0</v>
      </c>
      <c r="O158" s="18" t="str">
        <f>_xlfn.TEXTJOIN(,TRUE,
  IF(M158&lt;&gt;0,IF(M158&gt;0,"+","–"),""),
  IF(M158&lt;&gt;0,TEXT(TRUNC(ABS(M158)/0.5)*0.5,"0,0"),""),
  IF(N158&lt;&gt;0,IF(N158&gt;0," +"," –"),""),
  IF(N158&lt;&gt;0,"*","")
)</f>
        <v/>
      </c>
      <c r="P158" s="17" t="str">
        <f>IF(R158 &gt; 0, P157+1, "n/a")</f>
        <v>n/a</v>
      </c>
      <c r="Q158" s="10" t="e">
        <f>IF(AU158=0," ",IF(AU158-P158=0," ",AU158-P158))</f>
        <v>#VALUE!</v>
      </c>
      <c r="R158" s="26">
        <f>Z158+AB158+AF158+AJ158+AL158+AH158+AD158</f>
        <v>0</v>
      </c>
      <c r="S158" s="12">
        <f>R158-AW158</f>
        <v>0</v>
      </c>
      <c r="T158" s="13" t="str">
        <f>IF(SUMIF(Y158:AL158,"&lt;0")&lt;&gt;0,SUMIF(Y158:AL158,"&lt;0")*(-1)," ")</f>
        <v xml:space="preserve"> </v>
      </c>
      <c r="U158" s="14">
        <f>Z158+AB158+AF158+AH158+AJ158+AL158+AD158</f>
        <v>0</v>
      </c>
      <c r="V158" s="48">
        <f>U158-AW158</f>
        <v>0</v>
      </c>
      <c r="W158" s="49">
        <f>ROUNDUP(COUNTIF(Y158:AL158,"&gt; 0")/2,0)</f>
        <v>0</v>
      </c>
      <c r="X158" s="16" t="str">
        <f>IF(W158=0,"-",IF(W158-AW158&gt;8,R158/(8+AW158),R158/W158))</f>
        <v>-</v>
      </c>
      <c r="Y158" s="49" t="s">
        <v>1</v>
      </c>
      <c r="Z158" s="13">
        <v>0</v>
      </c>
      <c r="AA158" s="49" t="s">
        <v>1</v>
      </c>
      <c r="AB158" s="13">
        <v>0</v>
      </c>
      <c r="AC158" s="49" t="s">
        <v>1</v>
      </c>
      <c r="AD158" s="13">
        <v>0</v>
      </c>
      <c r="AE158" s="49" t="s">
        <v>1</v>
      </c>
      <c r="AF158" s="13">
        <v>0</v>
      </c>
      <c r="AG158" s="49" t="s">
        <v>1</v>
      </c>
      <c r="AH158" s="13">
        <v>0</v>
      </c>
      <c r="AI158" s="49" t="s">
        <v>1</v>
      </c>
      <c r="AJ158" s="13">
        <v>0</v>
      </c>
      <c r="AK158" s="49" t="s">
        <v>1</v>
      </c>
      <c r="AL158" s="13">
        <v>0</v>
      </c>
      <c r="AM158" s="184" t="s">
        <v>316</v>
      </c>
      <c r="AN158" s="177">
        <v>3.5</v>
      </c>
      <c r="AO158" s="178" t="s">
        <v>1</v>
      </c>
      <c r="AP158" s="185">
        <v>0</v>
      </c>
      <c r="AQ158" s="185">
        <v>3.5</v>
      </c>
      <c r="AR158" s="185">
        <v>0</v>
      </c>
      <c r="AS158" s="185">
        <v>0</v>
      </c>
      <c r="AT158" s="186" t="s">
        <v>1</v>
      </c>
      <c r="AU158" s="89" t="s">
        <v>320</v>
      </c>
      <c r="AV158" s="90" t="e">
        <v>#VALUE!</v>
      </c>
      <c r="AW158" s="91">
        <v>0</v>
      </c>
    </row>
    <row r="159" spans="3:49" x14ac:dyDescent="0.25">
      <c r="C159" s="84">
        <f>C158+1</f>
        <v>150</v>
      </c>
      <c r="D159" s="3" t="s">
        <v>278</v>
      </c>
      <c r="E159" s="199">
        <v>3.5</v>
      </c>
      <c r="F159" s="199">
        <f>LEFT(E159, FIND("*", E159&amp;"*")-1)*1</f>
        <v>3.5</v>
      </c>
      <c r="G159" s="200" t="str">
        <f>IF(ISNUMBER(SEARCH("~*", E159)), "*", "")</f>
        <v/>
      </c>
      <c r="H159" s="198" t="str">
        <f>TEXT(I159,"0,0") &amp; J159</f>
        <v>3,5</v>
      </c>
      <c r="I159" s="6">
        <v>3.5</v>
      </c>
      <c r="J159" s="25" t="s">
        <v>1</v>
      </c>
      <c r="K159" s="2">
        <f>IF(R159&gt;0,1,0)</f>
        <v>0</v>
      </c>
      <c r="L159" s="2">
        <f>IF(J159="",I159,I159+0.1)</f>
        <v>3.5</v>
      </c>
      <c r="M159" s="197">
        <f>I159-AN159</f>
        <v>0</v>
      </c>
      <c r="N159" s="197">
        <f>IF(J159="",0,1)-IF(AO159="",0,1)</f>
        <v>0</v>
      </c>
      <c r="O159" s="18" t="str">
        <f>_xlfn.TEXTJOIN(,TRUE,
  IF(M159&lt;&gt;0,IF(M159&gt;0,"+","–"),""),
  IF(M159&lt;&gt;0,TEXT(TRUNC(ABS(M159)/0.5)*0.5,"0,0"),""),
  IF(N159&lt;&gt;0,IF(N159&gt;0," +"," –"),""),
  IF(N159&lt;&gt;0,"*","")
)</f>
        <v/>
      </c>
      <c r="P159" s="17" t="str">
        <f>IF(R159 &gt; 0, P158+1, "n/a")</f>
        <v>n/a</v>
      </c>
      <c r="Q159" s="10" t="e">
        <f>IF(AU159=0," ",IF(AU159-P159=0," ",AU159-P159))</f>
        <v>#VALUE!</v>
      </c>
      <c r="R159" s="26">
        <f>Z159+AB159+AF159+AJ159+AL159+AH159+AD159</f>
        <v>0</v>
      </c>
      <c r="S159" s="12">
        <f>R159-AW159</f>
        <v>0</v>
      </c>
      <c r="T159" s="13" t="str">
        <f>IF(SUMIF(Y159:AL159,"&lt;0")&lt;&gt;0,SUMIF(Y159:AL159,"&lt;0")*(-1)," ")</f>
        <v xml:space="preserve"> </v>
      </c>
      <c r="U159" s="14">
        <f>Z159+AB159+AF159+AH159+AJ159+AL159+AD159</f>
        <v>0</v>
      </c>
      <c r="V159" s="48">
        <f>U159-AW159</f>
        <v>0</v>
      </c>
      <c r="W159" s="49">
        <f>ROUNDUP(COUNTIF(Y159:AL159,"&gt; 0")/2,0)</f>
        <v>0</v>
      </c>
      <c r="X159" s="16" t="str">
        <f>IF(W159=0,"-",IF(W159-AW159&gt;8,R159/(8+AW159),R159/W159))</f>
        <v>-</v>
      </c>
      <c r="Y159" s="49" t="s">
        <v>1</v>
      </c>
      <c r="Z159" s="13">
        <v>0</v>
      </c>
      <c r="AA159" s="49" t="s">
        <v>1</v>
      </c>
      <c r="AB159" s="13">
        <v>0</v>
      </c>
      <c r="AC159" s="49" t="s">
        <v>1</v>
      </c>
      <c r="AD159" s="13">
        <v>0</v>
      </c>
      <c r="AE159" s="49" t="s">
        <v>1</v>
      </c>
      <c r="AF159" s="13">
        <v>0</v>
      </c>
      <c r="AG159" s="49" t="s">
        <v>1</v>
      </c>
      <c r="AH159" s="13">
        <v>0</v>
      </c>
      <c r="AI159" s="49" t="s">
        <v>1</v>
      </c>
      <c r="AJ159" s="13">
        <v>0</v>
      </c>
      <c r="AK159" s="49" t="s">
        <v>1</v>
      </c>
      <c r="AL159" s="13">
        <v>0</v>
      </c>
      <c r="AM159" s="184" t="s">
        <v>316</v>
      </c>
      <c r="AN159" s="177">
        <v>3.5</v>
      </c>
      <c r="AO159" s="178" t="s">
        <v>1</v>
      </c>
      <c r="AP159" s="185">
        <v>0</v>
      </c>
      <c r="AQ159" s="185">
        <v>3.5</v>
      </c>
      <c r="AR159" s="185">
        <v>0</v>
      </c>
      <c r="AS159" s="185">
        <v>0</v>
      </c>
      <c r="AT159" s="186" t="s">
        <v>1</v>
      </c>
      <c r="AU159" s="89" t="s">
        <v>320</v>
      </c>
      <c r="AV159" s="90" t="e">
        <v>#VALUE!</v>
      </c>
      <c r="AW159" s="91">
        <v>0</v>
      </c>
    </row>
    <row r="160" spans="3:49" x14ac:dyDescent="0.25">
      <c r="C160" s="84">
        <f>C159+1</f>
        <v>151</v>
      </c>
      <c r="D160" s="3" t="s">
        <v>298</v>
      </c>
      <c r="E160" s="199">
        <v>3.5</v>
      </c>
      <c r="F160" s="199">
        <f>LEFT(E160, FIND("*", E160&amp;"*")-1)*1</f>
        <v>3.5</v>
      </c>
      <c r="G160" s="200" t="str">
        <f>IF(ISNUMBER(SEARCH("~*", E160)), "*", "")</f>
        <v/>
      </c>
      <c r="H160" s="198" t="str">
        <f>TEXT(I160,"0,0") &amp; J160</f>
        <v>3,5</v>
      </c>
      <c r="I160" s="6">
        <v>3.5</v>
      </c>
      <c r="J160" s="25" t="s">
        <v>1</v>
      </c>
      <c r="K160" s="2">
        <f>IF(R160&gt;0,1,0)</f>
        <v>0</v>
      </c>
      <c r="L160" s="2">
        <f>IF(J160="",I160,I160+0.1)</f>
        <v>3.5</v>
      </c>
      <c r="M160" s="197">
        <f>I160-AN160</f>
        <v>0</v>
      </c>
      <c r="N160" s="197">
        <f>IF(J160="",0,1)-IF(AO160="",0,1)</f>
        <v>0</v>
      </c>
      <c r="O160" s="18" t="str">
        <f>_xlfn.TEXTJOIN(,TRUE,
  IF(M160&lt;&gt;0,IF(M160&gt;0,"+","–"),""),
  IF(M160&lt;&gt;0,TEXT(TRUNC(ABS(M160)/0.5)*0.5,"0,0"),""),
  IF(N160&lt;&gt;0,IF(N160&gt;0," +"," –"),""),
  IF(N160&lt;&gt;0,"*","")
)</f>
        <v/>
      </c>
      <c r="P160" s="17" t="str">
        <f>IF(R160 &gt; 0, P159+1, "n/a")</f>
        <v>n/a</v>
      </c>
      <c r="Q160" s="10" t="e">
        <f>IF(AU160=0," ",IF(AU160-P160=0," ",AU160-P160))</f>
        <v>#VALUE!</v>
      </c>
      <c r="R160" s="26">
        <f>Z160+AB160+AF160+AJ160+AL160+AH160+AD160</f>
        <v>0</v>
      </c>
      <c r="S160" s="12">
        <f>R160-AW160</f>
        <v>0</v>
      </c>
      <c r="T160" s="13" t="str">
        <f>IF(SUMIF(Y160:AL160,"&lt;0")&lt;&gt;0,SUMIF(Y160:AL160,"&lt;0")*(-1)," ")</f>
        <v xml:space="preserve"> </v>
      </c>
      <c r="U160" s="14">
        <f>Z160+AB160+AF160+AH160+AJ160+AL160+AD160</f>
        <v>0</v>
      </c>
      <c r="V160" s="48">
        <f>U160-AW160</f>
        <v>0</v>
      </c>
      <c r="W160" s="49">
        <f>ROUNDUP(COUNTIF(Y160:AL160,"&gt; 0")/2,0)</f>
        <v>0</v>
      </c>
      <c r="X160" s="16" t="str">
        <f>IF(W160=0,"-",IF(W160-AW160&gt;8,R160/(8+AW160),R160/W160))</f>
        <v>-</v>
      </c>
      <c r="Y160" s="49" t="s">
        <v>1</v>
      </c>
      <c r="Z160" s="13">
        <v>0</v>
      </c>
      <c r="AA160" s="49" t="s">
        <v>1</v>
      </c>
      <c r="AB160" s="13">
        <v>0</v>
      </c>
      <c r="AC160" s="49" t="s">
        <v>1</v>
      </c>
      <c r="AD160" s="13">
        <v>0</v>
      </c>
      <c r="AE160" s="49" t="s">
        <v>1</v>
      </c>
      <c r="AF160" s="13">
        <v>0</v>
      </c>
      <c r="AG160" s="49" t="s">
        <v>1</v>
      </c>
      <c r="AH160" s="13">
        <v>0</v>
      </c>
      <c r="AI160" s="49" t="s">
        <v>1</v>
      </c>
      <c r="AJ160" s="13">
        <v>0</v>
      </c>
      <c r="AK160" s="49" t="s">
        <v>1</v>
      </c>
      <c r="AL160" s="13">
        <v>0</v>
      </c>
      <c r="AM160" s="184" t="s">
        <v>316</v>
      </c>
      <c r="AN160" s="177">
        <v>3.5</v>
      </c>
      <c r="AO160" s="178" t="s">
        <v>1</v>
      </c>
      <c r="AP160" s="185">
        <v>0</v>
      </c>
      <c r="AQ160" s="185">
        <v>3.5</v>
      </c>
      <c r="AR160" s="185">
        <v>0</v>
      </c>
      <c r="AS160" s="185">
        <v>0</v>
      </c>
      <c r="AT160" s="186" t="s">
        <v>1</v>
      </c>
      <c r="AU160" s="89" t="s">
        <v>320</v>
      </c>
      <c r="AV160" s="90" t="e">
        <v>#VALUE!</v>
      </c>
      <c r="AW160" s="91">
        <v>0</v>
      </c>
    </row>
    <row r="161" spans="3:49" x14ac:dyDescent="0.25">
      <c r="C161" s="84">
        <f>C160+1</f>
        <v>152</v>
      </c>
      <c r="D161" s="3" t="s">
        <v>165</v>
      </c>
      <c r="E161" s="199">
        <v>3.5</v>
      </c>
      <c r="F161" s="199">
        <f>LEFT(E161, FIND("*", E161&amp;"*")-1)*1</f>
        <v>3.5</v>
      </c>
      <c r="G161" s="200" t="str">
        <f>IF(ISNUMBER(SEARCH("~*", E161)), "*", "")</f>
        <v/>
      </c>
      <c r="H161" s="198" t="str">
        <f>TEXT(I161,"0,0") &amp; J161</f>
        <v>3,5</v>
      </c>
      <c r="I161" s="6">
        <v>3.5</v>
      </c>
      <c r="J161" s="25" t="s">
        <v>1</v>
      </c>
      <c r="K161" s="2">
        <f>IF(R161&gt;0,1,0)</f>
        <v>0</v>
      </c>
      <c r="L161" s="2">
        <f>IF(J161="",I161,I161+0.1)</f>
        <v>3.5</v>
      </c>
      <c r="M161" s="197">
        <f>I161-AN161</f>
        <v>0</v>
      </c>
      <c r="N161" s="197">
        <f>IF(J161="",0,1)-IF(AO161="",0,1)</f>
        <v>0</v>
      </c>
      <c r="O161" s="18" t="str">
        <f>_xlfn.TEXTJOIN(,TRUE,
  IF(M161&lt;&gt;0,IF(M161&gt;0,"+","–"),""),
  IF(M161&lt;&gt;0,TEXT(TRUNC(ABS(M161)/0.5)*0.5,"0,0"),""),
  IF(N161&lt;&gt;0,IF(N161&gt;0," +"," –"),""),
  IF(N161&lt;&gt;0,"*","")
)</f>
        <v/>
      </c>
      <c r="P161" s="17" t="str">
        <f>IF(R161 &gt; 0, P160+1, "n/a")</f>
        <v>n/a</v>
      </c>
      <c r="Q161" s="10" t="e">
        <f>IF(AU161=0," ",IF(AU161-P161=0," ",AU161-P161))</f>
        <v>#VALUE!</v>
      </c>
      <c r="R161" s="26">
        <f>Z161+AB161+AF161+AJ161+AL161+AH161+AD161</f>
        <v>0</v>
      </c>
      <c r="S161" s="12">
        <f>R161-AW161</f>
        <v>0</v>
      </c>
      <c r="T161" s="13" t="str">
        <f>IF(SUMIF(Y161:AL161,"&lt;0")&lt;&gt;0,SUMIF(Y161:AL161,"&lt;0")*(-1)," ")</f>
        <v xml:space="preserve"> </v>
      </c>
      <c r="U161" s="14">
        <f>Z161+AB161+AF161+AH161+AJ161+AL161+AD161</f>
        <v>0</v>
      </c>
      <c r="V161" s="48">
        <f>U161-AW161</f>
        <v>0</v>
      </c>
      <c r="W161" s="49">
        <f>ROUNDUP(COUNTIF(Y161:AL161,"&gt; 0")/2,0)</f>
        <v>0</v>
      </c>
      <c r="X161" s="16" t="str">
        <f>IF(W161=0,"-",IF(W161-AW161&gt;8,R161/(8+AW161),R161/W161))</f>
        <v>-</v>
      </c>
      <c r="Y161" s="49" t="s">
        <v>1</v>
      </c>
      <c r="Z161" s="13">
        <v>0</v>
      </c>
      <c r="AA161" s="49" t="s">
        <v>1</v>
      </c>
      <c r="AB161" s="13">
        <v>0</v>
      </c>
      <c r="AC161" s="49" t="s">
        <v>1</v>
      </c>
      <c r="AD161" s="13">
        <v>0</v>
      </c>
      <c r="AE161" s="49" t="s">
        <v>1</v>
      </c>
      <c r="AF161" s="13">
        <v>0</v>
      </c>
      <c r="AG161" s="49" t="s">
        <v>1</v>
      </c>
      <c r="AH161" s="13">
        <v>0</v>
      </c>
      <c r="AI161" s="49" t="s">
        <v>1</v>
      </c>
      <c r="AJ161" s="13">
        <v>0</v>
      </c>
      <c r="AK161" s="49" t="s">
        <v>1</v>
      </c>
      <c r="AL161" s="13">
        <v>0</v>
      </c>
      <c r="AM161" s="184" t="s">
        <v>316</v>
      </c>
      <c r="AN161" s="177">
        <v>3.5</v>
      </c>
      <c r="AO161" s="178" t="s">
        <v>1</v>
      </c>
      <c r="AP161" s="185">
        <v>0</v>
      </c>
      <c r="AQ161" s="185">
        <v>3.5</v>
      </c>
      <c r="AR161" s="185">
        <v>0</v>
      </c>
      <c r="AS161" s="185">
        <v>0</v>
      </c>
      <c r="AT161" s="186" t="s">
        <v>1</v>
      </c>
      <c r="AU161" s="89" t="s">
        <v>320</v>
      </c>
      <c r="AV161" s="90" t="e">
        <v>#VALUE!</v>
      </c>
      <c r="AW161" s="91">
        <v>0</v>
      </c>
    </row>
    <row r="162" spans="3:49" x14ac:dyDescent="0.25">
      <c r="C162" s="84">
        <f>C161+1</f>
        <v>153</v>
      </c>
      <c r="D162" s="3" t="s">
        <v>280</v>
      </c>
      <c r="E162" s="199">
        <v>3.5</v>
      </c>
      <c r="F162" s="199">
        <f>LEFT(E162, FIND("*", E162&amp;"*")-1)*1</f>
        <v>3.5</v>
      </c>
      <c r="G162" s="200" t="str">
        <f>IF(ISNUMBER(SEARCH("~*", E162)), "*", "")</f>
        <v/>
      </c>
      <c r="H162" s="198" t="str">
        <f>TEXT(I162,"0,0") &amp; J162</f>
        <v>3,5</v>
      </c>
      <c r="I162" s="6">
        <v>3.5</v>
      </c>
      <c r="J162" s="25" t="s">
        <v>1</v>
      </c>
      <c r="K162" s="2">
        <f>IF(R162&gt;0,1,0)</f>
        <v>0</v>
      </c>
      <c r="L162" s="2">
        <f>IF(J162="",I162,I162+0.1)</f>
        <v>3.5</v>
      </c>
      <c r="M162" s="197">
        <f>I162-AN162</f>
        <v>0</v>
      </c>
      <c r="N162" s="197">
        <f>IF(J162="",0,1)-IF(AO162="",0,1)</f>
        <v>0</v>
      </c>
      <c r="O162" s="18" t="str">
        <f>_xlfn.TEXTJOIN(,TRUE,
  IF(M162&lt;&gt;0,IF(M162&gt;0,"+","–"),""),
  IF(M162&lt;&gt;0,TEXT(TRUNC(ABS(M162)/0.5)*0.5,"0,0"),""),
  IF(N162&lt;&gt;0,IF(N162&gt;0," +"," –"),""),
  IF(N162&lt;&gt;0,"*","")
)</f>
        <v/>
      </c>
      <c r="P162" s="17" t="str">
        <f>IF(R162 &gt; 0, P161+1, "n/a")</f>
        <v>n/a</v>
      </c>
      <c r="Q162" s="10" t="e">
        <f>IF(AU162=0," ",IF(AU162-P162=0," ",AU162-P162))</f>
        <v>#VALUE!</v>
      </c>
      <c r="R162" s="26">
        <f>Z162+AB162+AF162+AJ162+AL162+AH162+AD162</f>
        <v>0</v>
      </c>
      <c r="S162" s="12">
        <f>R162-AW162</f>
        <v>0</v>
      </c>
      <c r="T162" s="13" t="str">
        <f>IF(SUMIF(Y162:AL162,"&lt;0")&lt;&gt;0,SUMIF(Y162:AL162,"&lt;0")*(-1)," ")</f>
        <v xml:space="preserve"> </v>
      </c>
      <c r="U162" s="14">
        <f>Z162+AB162+AF162+AH162+AJ162+AL162+AD162</f>
        <v>0</v>
      </c>
      <c r="V162" s="48">
        <f>U162-AW162</f>
        <v>0</v>
      </c>
      <c r="W162" s="49">
        <f>ROUNDUP(COUNTIF(Y162:AL162,"&gt; 0")/2,0)</f>
        <v>0</v>
      </c>
      <c r="X162" s="16" t="str">
        <f>IF(W162=0,"-",IF(W162-AW162&gt;8,R162/(8+AW162),R162/W162))</f>
        <v>-</v>
      </c>
      <c r="Y162" s="49" t="s">
        <v>1</v>
      </c>
      <c r="Z162" s="13">
        <v>0</v>
      </c>
      <c r="AA162" s="49" t="s">
        <v>1</v>
      </c>
      <c r="AB162" s="13">
        <v>0</v>
      </c>
      <c r="AC162" s="49" t="s">
        <v>1</v>
      </c>
      <c r="AD162" s="13">
        <v>0</v>
      </c>
      <c r="AE162" s="49" t="s">
        <v>1</v>
      </c>
      <c r="AF162" s="13">
        <v>0</v>
      </c>
      <c r="AG162" s="49" t="s">
        <v>1</v>
      </c>
      <c r="AH162" s="13">
        <v>0</v>
      </c>
      <c r="AI162" s="49" t="s">
        <v>1</v>
      </c>
      <c r="AJ162" s="13">
        <v>0</v>
      </c>
      <c r="AK162" s="49" t="s">
        <v>1</v>
      </c>
      <c r="AL162" s="13">
        <v>0</v>
      </c>
      <c r="AM162" s="184" t="s">
        <v>316</v>
      </c>
      <c r="AN162" s="177">
        <v>3.5</v>
      </c>
      <c r="AO162" s="178" t="s">
        <v>1</v>
      </c>
      <c r="AP162" s="185">
        <v>0</v>
      </c>
      <c r="AQ162" s="185">
        <v>3.5</v>
      </c>
      <c r="AR162" s="185">
        <v>0</v>
      </c>
      <c r="AS162" s="185">
        <v>0</v>
      </c>
      <c r="AT162" s="186" t="s">
        <v>1</v>
      </c>
      <c r="AU162" s="89" t="s">
        <v>320</v>
      </c>
      <c r="AV162" s="90" t="e">
        <v>#VALUE!</v>
      </c>
      <c r="AW162" s="91">
        <v>0</v>
      </c>
    </row>
    <row r="163" spans="3:49" x14ac:dyDescent="0.25">
      <c r="C163" s="84">
        <f>C162+1</f>
        <v>154</v>
      </c>
      <c r="D163" s="3" t="s">
        <v>200</v>
      </c>
      <c r="E163" s="199" t="s">
        <v>65</v>
      </c>
      <c r="F163" s="199">
        <f>LEFT(E163, FIND("*", E163&amp;"*")-1)*1</f>
        <v>3</v>
      </c>
      <c r="G163" s="200" t="str">
        <f>IF(ISNUMBER(SEARCH("~*", E163)), "*", "")</f>
        <v>*</v>
      </c>
      <c r="H163" s="198" t="str">
        <f>TEXT(I163,"0,0") &amp; J163</f>
        <v>3,0*</v>
      </c>
      <c r="I163" s="6">
        <v>3</v>
      </c>
      <c r="J163" s="25" t="s">
        <v>2</v>
      </c>
      <c r="K163" s="2">
        <f>IF(R163&gt;0,1,0)</f>
        <v>0</v>
      </c>
      <c r="L163" s="2">
        <f>IF(J163="",I163,I163+0.1)</f>
        <v>3.1</v>
      </c>
      <c r="M163" s="197">
        <f>I163-AN163</f>
        <v>0</v>
      </c>
      <c r="N163" s="197">
        <f>IF(J163="",0,1)-IF(AO163="",0,1)</f>
        <v>0</v>
      </c>
      <c r="O163" s="18" t="str">
        <f>_xlfn.TEXTJOIN(,TRUE,
  IF(M163&lt;&gt;0,IF(M163&gt;0,"+","–"),""),
  IF(M163&lt;&gt;0,TEXT(TRUNC(ABS(M163)/0.5)*0.5,"0,0"),""),
  IF(N163&lt;&gt;0,IF(N163&gt;0," +"," –"),""),
  IF(N163&lt;&gt;0,"*","")
)</f>
        <v/>
      </c>
      <c r="P163" s="17" t="str">
        <f>IF(R163 &gt; 0, P162+1, "n/a")</f>
        <v>n/a</v>
      </c>
      <c r="Q163" s="10" t="e">
        <f>IF(AU163=0," ",IF(AU163-P163=0," ",AU163-P163))</f>
        <v>#VALUE!</v>
      </c>
      <c r="R163" s="26">
        <f>Z163+AB163+AF163+AJ163+AL163+AH163+AD163</f>
        <v>0</v>
      </c>
      <c r="S163" s="12">
        <f>R163-AW163</f>
        <v>0</v>
      </c>
      <c r="T163" s="13" t="str">
        <f>IF(SUMIF(Y163:AL163,"&lt;0")&lt;&gt;0,SUMIF(Y163:AL163,"&lt;0")*(-1)," ")</f>
        <v xml:space="preserve"> </v>
      </c>
      <c r="U163" s="14">
        <f>Z163+AB163+AF163+AH163+AJ163+AL163+AD163</f>
        <v>0</v>
      </c>
      <c r="V163" s="48">
        <f>U163-AW163</f>
        <v>0</v>
      </c>
      <c r="W163" s="49">
        <f>ROUNDUP(COUNTIF(Y163:AL163,"&gt; 0")/2,0)</f>
        <v>0</v>
      </c>
      <c r="X163" s="16" t="str">
        <f>IF(W163=0,"-",IF(W163-AW163&gt;8,R163/(8+AW163),R163/W163))</f>
        <v>-</v>
      </c>
      <c r="Y163" s="49" t="s">
        <v>1</v>
      </c>
      <c r="Z163" s="13">
        <v>0</v>
      </c>
      <c r="AA163" s="49" t="s">
        <v>1</v>
      </c>
      <c r="AB163" s="13">
        <v>0</v>
      </c>
      <c r="AC163" s="49" t="s">
        <v>1</v>
      </c>
      <c r="AD163" s="13">
        <v>0</v>
      </c>
      <c r="AE163" s="49" t="s">
        <v>1</v>
      </c>
      <c r="AF163" s="13">
        <v>0</v>
      </c>
      <c r="AG163" s="49" t="s">
        <v>1</v>
      </c>
      <c r="AH163" s="13">
        <v>0</v>
      </c>
      <c r="AI163" s="49" t="s">
        <v>1</v>
      </c>
      <c r="AJ163" s="13">
        <v>0</v>
      </c>
      <c r="AK163" s="49" t="s">
        <v>1</v>
      </c>
      <c r="AL163" s="13">
        <v>0</v>
      </c>
      <c r="AM163" s="184" t="s">
        <v>319</v>
      </c>
      <c r="AN163" s="177">
        <v>3</v>
      </c>
      <c r="AO163" s="178" t="s">
        <v>2</v>
      </c>
      <c r="AP163" s="185">
        <v>0</v>
      </c>
      <c r="AQ163" s="185">
        <v>3.1</v>
      </c>
      <c r="AR163" s="185">
        <v>0</v>
      </c>
      <c r="AS163" s="185">
        <v>0</v>
      </c>
      <c r="AT163" s="186" t="s">
        <v>1</v>
      </c>
      <c r="AU163" s="89" t="s">
        <v>320</v>
      </c>
      <c r="AV163" s="90" t="e">
        <v>#VALUE!</v>
      </c>
      <c r="AW163" s="91">
        <v>0</v>
      </c>
    </row>
    <row r="164" spans="3:49" x14ac:dyDescent="0.25">
      <c r="C164" s="84">
        <f>C163+1</f>
        <v>155</v>
      </c>
      <c r="D164" s="3" t="s">
        <v>246</v>
      </c>
      <c r="E164" s="199" t="s">
        <v>65</v>
      </c>
      <c r="F164" s="199">
        <f>LEFT(E164, FIND("*", E164&amp;"*")-1)*1</f>
        <v>3</v>
      </c>
      <c r="G164" s="200" t="str">
        <f>IF(ISNUMBER(SEARCH("~*", E164)), "*", "")</f>
        <v>*</v>
      </c>
      <c r="H164" s="198" t="str">
        <f>TEXT(I164,"0,0") &amp; J164</f>
        <v>3,0*</v>
      </c>
      <c r="I164" s="6">
        <v>3</v>
      </c>
      <c r="J164" s="25" t="s">
        <v>2</v>
      </c>
      <c r="K164" s="2">
        <f>IF(R164&gt;0,1,0)</f>
        <v>0</v>
      </c>
      <c r="L164" s="2">
        <f>IF(J164="",I164,I164+0.1)</f>
        <v>3.1</v>
      </c>
      <c r="M164" s="197">
        <f>I164-AN164</f>
        <v>0</v>
      </c>
      <c r="N164" s="197">
        <f>IF(J164="",0,1)-IF(AO164="",0,1)</f>
        <v>0</v>
      </c>
      <c r="O164" s="18" t="str">
        <f>_xlfn.TEXTJOIN(,TRUE,
  IF(M164&lt;&gt;0,IF(M164&gt;0,"+","–"),""),
  IF(M164&lt;&gt;0,TEXT(TRUNC(ABS(M164)/0.5)*0.5,"0,0"),""),
  IF(N164&lt;&gt;0,IF(N164&gt;0," +"," –"),""),
  IF(N164&lt;&gt;0,"*","")
)</f>
        <v/>
      </c>
      <c r="P164" s="17" t="str">
        <f>IF(R164 &gt; 0, P163+1, "n/a")</f>
        <v>n/a</v>
      </c>
      <c r="Q164" s="10" t="e">
        <f>IF(AU164=0," ",IF(AU164-P164=0," ",AU164-P164))</f>
        <v>#VALUE!</v>
      </c>
      <c r="R164" s="26">
        <f>Z164+AB164+AF164+AJ164+AL164+AH164+AD164</f>
        <v>0</v>
      </c>
      <c r="S164" s="12">
        <f>R164-AW164</f>
        <v>0</v>
      </c>
      <c r="T164" s="13" t="str">
        <f>IF(SUMIF(Y164:AL164,"&lt;0")&lt;&gt;0,SUMIF(Y164:AL164,"&lt;0")*(-1)," ")</f>
        <v xml:space="preserve"> </v>
      </c>
      <c r="U164" s="14">
        <f>Z164+AB164+AF164+AH164+AJ164+AL164+AD164</f>
        <v>0</v>
      </c>
      <c r="V164" s="48">
        <f>U164-AW164</f>
        <v>0</v>
      </c>
      <c r="W164" s="49">
        <f>ROUNDUP(COUNTIF(Y164:AL164,"&gt; 0")/2,0)</f>
        <v>0</v>
      </c>
      <c r="X164" s="16" t="str">
        <f>IF(W164=0,"-",IF(W164-AW164&gt;8,R164/(8+AW164),R164/W164))</f>
        <v>-</v>
      </c>
      <c r="Y164" s="49" t="s">
        <v>1</v>
      </c>
      <c r="Z164" s="13">
        <v>0</v>
      </c>
      <c r="AA164" s="49" t="s">
        <v>1</v>
      </c>
      <c r="AB164" s="13">
        <v>0</v>
      </c>
      <c r="AC164" s="49" t="s">
        <v>1</v>
      </c>
      <c r="AD164" s="13">
        <v>0</v>
      </c>
      <c r="AE164" s="49" t="s">
        <v>1</v>
      </c>
      <c r="AF164" s="13">
        <v>0</v>
      </c>
      <c r="AG164" s="49" t="s">
        <v>1</v>
      </c>
      <c r="AH164" s="13">
        <v>0</v>
      </c>
      <c r="AI164" s="49" t="s">
        <v>1</v>
      </c>
      <c r="AJ164" s="13">
        <v>0</v>
      </c>
      <c r="AK164" s="49" t="s">
        <v>1</v>
      </c>
      <c r="AL164" s="13">
        <v>0</v>
      </c>
      <c r="AM164" s="184" t="s">
        <v>319</v>
      </c>
      <c r="AN164" s="177">
        <v>3</v>
      </c>
      <c r="AO164" s="178" t="s">
        <v>2</v>
      </c>
      <c r="AP164" s="185">
        <v>0</v>
      </c>
      <c r="AQ164" s="185">
        <v>3.1</v>
      </c>
      <c r="AR164" s="185">
        <v>0</v>
      </c>
      <c r="AS164" s="185">
        <v>0</v>
      </c>
      <c r="AT164" s="186" t="s">
        <v>1</v>
      </c>
      <c r="AU164" s="89" t="s">
        <v>320</v>
      </c>
      <c r="AV164" s="90" t="e">
        <v>#VALUE!</v>
      </c>
      <c r="AW164" s="91">
        <v>0</v>
      </c>
    </row>
    <row r="165" spans="3:49" x14ac:dyDescent="0.25">
      <c r="C165" s="84">
        <f>C164+1</f>
        <v>156</v>
      </c>
      <c r="D165" s="3" t="s">
        <v>256</v>
      </c>
      <c r="E165" s="199" t="s">
        <v>65</v>
      </c>
      <c r="F165" s="199">
        <f>LEFT(E165, FIND("*", E165&amp;"*")-1)*1</f>
        <v>3</v>
      </c>
      <c r="G165" s="200" t="str">
        <f>IF(ISNUMBER(SEARCH("~*", E165)), "*", "")</f>
        <v>*</v>
      </c>
      <c r="H165" s="198" t="str">
        <f>TEXT(I165,"0,0") &amp; J165</f>
        <v>3,0*</v>
      </c>
      <c r="I165" s="6">
        <v>3</v>
      </c>
      <c r="J165" s="25" t="s">
        <v>2</v>
      </c>
      <c r="K165" s="2">
        <f>IF(R165&gt;0,1,0)</f>
        <v>0</v>
      </c>
      <c r="L165" s="2">
        <f>IF(J165="",I165,I165+0.1)</f>
        <v>3.1</v>
      </c>
      <c r="M165" s="197">
        <f>I165-AN165</f>
        <v>0</v>
      </c>
      <c r="N165" s="197">
        <f>IF(J165="",0,1)-IF(AO165="",0,1)</f>
        <v>0</v>
      </c>
      <c r="O165" s="18" t="str">
        <f>_xlfn.TEXTJOIN(,TRUE,
  IF(M165&lt;&gt;0,IF(M165&gt;0,"+","–"),""),
  IF(M165&lt;&gt;0,TEXT(TRUNC(ABS(M165)/0.5)*0.5,"0,0"),""),
  IF(N165&lt;&gt;0,IF(N165&gt;0," +"," –"),""),
  IF(N165&lt;&gt;0,"*","")
)</f>
        <v/>
      </c>
      <c r="P165" s="17" t="str">
        <f>IF(R165 &gt; 0, P164+1, "n/a")</f>
        <v>n/a</v>
      </c>
      <c r="Q165" s="10" t="e">
        <f>IF(AU165=0," ",IF(AU165-P165=0," ",AU165-P165))</f>
        <v>#VALUE!</v>
      </c>
      <c r="R165" s="26">
        <f>Z165+AB165+AF165+AJ165+AL165+AH165+AD165</f>
        <v>0</v>
      </c>
      <c r="S165" s="12">
        <f>R165-AW165</f>
        <v>0</v>
      </c>
      <c r="T165" s="13" t="str">
        <f>IF(SUMIF(Y165:AL165,"&lt;0")&lt;&gt;0,SUMIF(Y165:AL165,"&lt;0")*(-1)," ")</f>
        <v xml:space="preserve"> </v>
      </c>
      <c r="U165" s="14">
        <f>Z165+AB165+AF165+AH165+AJ165+AL165+AD165</f>
        <v>0</v>
      </c>
      <c r="V165" s="48">
        <f>U165-AW165</f>
        <v>0</v>
      </c>
      <c r="W165" s="49">
        <f>ROUNDUP(COUNTIF(Y165:AL165,"&gt; 0")/2,0)</f>
        <v>0</v>
      </c>
      <c r="X165" s="16" t="str">
        <f>IF(W165=0,"-",IF(W165-AW165&gt;8,R165/(8+AW165),R165/W165))</f>
        <v>-</v>
      </c>
      <c r="Y165" s="49" t="s">
        <v>1</v>
      </c>
      <c r="Z165" s="13">
        <v>0</v>
      </c>
      <c r="AA165" s="49" t="s">
        <v>1</v>
      </c>
      <c r="AB165" s="13">
        <v>0</v>
      </c>
      <c r="AC165" s="49" t="s">
        <v>1</v>
      </c>
      <c r="AD165" s="13">
        <v>0</v>
      </c>
      <c r="AE165" s="49" t="s">
        <v>1</v>
      </c>
      <c r="AF165" s="13">
        <v>0</v>
      </c>
      <c r="AG165" s="49" t="s">
        <v>1</v>
      </c>
      <c r="AH165" s="13">
        <v>0</v>
      </c>
      <c r="AI165" s="49" t="s">
        <v>1</v>
      </c>
      <c r="AJ165" s="13">
        <v>0</v>
      </c>
      <c r="AK165" s="49" t="s">
        <v>1</v>
      </c>
      <c r="AL165" s="13">
        <v>0</v>
      </c>
      <c r="AM165" s="184" t="s">
        <v>319</v>
      </c>
      <c r="AN165" s="177">
        <v>3</v>
      </c>
      <c r="AO165" s="178" t="s">
        <v>2</v>
      </c>
      <c r="AP165" s="185">
        <v>0</v>
      </c>
      <c r="AQ165" s="185">
        <v>3.1</v>
      </c>
      <c r="AR165" s="185">
        <v>0</v>
      </c>
      <c r="AS165" s="185">
        <v>0</v>
      </c>
      <c r="AT165" s="186" t="s">
        <v>1</v>
      </c>
      <c r="AU165" s="89" t="s">
        <v>320</v>
      </c>
      <c r="AV165" s="90" t="e">
        <v>#VALUE!</v>
      </c>
      <c r="AW165" s="91">
        <v>0</v>
      </c>
    </row>
    <row r="166" spans="3:49" x14ac:dyDescent="0.25">
      <c r="C166" s="84">
        <f>C165+1</f>
        <v>157</v>
      </c>
      <c r="D166" s="3" t="s">
        <v>167</v>
      </c>
      <c r="E166" s="199">
        <v>3</v>
      </c>
      <c r="F166" s="199">
        <f>LEFT(E166, FIND("*", E166&amp;"*")-1)*1</f>
        <v>3</v>
      </c>
      <c r="G166" s="200" t="str">
        <f>IF(ISNUMBER(SEARCH("~*", E166)), "*", "")</f>
        <v/>
      </c>
      <c r="H166" s="198" t="str">
        <f>TEXT(I166,"0,0") &amp; J166</f>
        <v>3,0</v>
      </c>
      <c r="I166" s="6">
        <v>3</v>
      </c>
      <c r="J166" s="25" t="s">
        <v>1</v>
      </c>
      <c r="K166" s="2">
        <f>IF(R166&gt;0,1,0)</f>
        <v>0</v>
      </c>
      <c r="L166" s="2">
        <f>IF(J166="",I166,I166+0.1)</f>
        <v>3</v>
      </c>
      <c r="M166" s="197">
        <f>I166-AN166</f>
        <v>0</v>
      </c>
      <c r="N166" s="197">
        <f>IF(J166="",0,1)-IF(AO166="",0,1)</f>
        <v>0</v>
      </c>
      <c r="O166" s="18" t="str">
        <f>_xlfn.TEXTJOIN(,TRUE,
  IF(M166&lt;&gt;0,IF(M166&gt;0,"+","–"),""),
  IF(M166&lt;&gt;0,TEXT(TRUNC(ABS(M166)/0.5)*0.5,"0,0"),""),
  IF(N166&lt;&gt;0,IF(N166&gt;0," +"," –"),""),
  IF(N166&lt;&gt;0,"*","")
)</f>
        <v/>
      </c>
      <c r="P166" s="17" t="str">
        <f>IF(R166 &gt; 0, P165+1, "n/a")</f>
        <v>n/a</v>
      </c>
      <c r="Q166" s="10" t="e">
        <f>IF(AU166=0," ",IF(AU166-P166=0," ",AU166-P166))</f>
        <v>#VALUE!</v>
      </c>
      <c r="R166" s="26">
        <f>Z166+AB166+AF166+AJ166+AL166+AH166+AD166</f>
        <v>0</v>
      </c>
      <c r="S166" s="12">
        <f>R166-AW166</f>
        <v>0</v>
      </c>
      <c r="T166" s="13" t="str">
        <f>IF(SUMIF(Y166:AL166,"&lt;0")&lt;&gt;0,SUMIF(Y166:AL166,"&lt;0")*(-1)," ")</f>
        <v xml:space="preserve"> </v>
      </c>
      <c r="U166" s="14">
        <f>Z166+AB166+AF166+AH166+AJ166+AL166+AD166</f>
        <v>0</v>
      </c>
      <c r="V166" s="48">
        <f>U166-AW166</f>
        <v>0</v>
      </c>
      <c r="W166" s="49">
        <f>ROUNDUP(COUNTIF(Y166:AL166,"&gt; 0")/2,0)</f>
        <v>0</v>
      </c>
      <c r="X166" s="16" t="str">
        <f>IF(W166=0,"-",IF(W166-AW166&gt;8,R166/(8+AW166),R166/W166))</f>
        <v>-</v>
      </c>
      <c r="Y166" s="49" t="s">
        <v>1</v>
      </c>
      <c r="Z166" s="13">
        <v>0</v>
      </c>
      <c r="AA166" s="49" t="s">
        <v>1</v>
      </c>
      <c r="AB166" s="13">
        <v>0</v>
      </c>
      <c r="AC166" s="49" t="s">
        <v>1</v>
      </c>
      <c r="AD166" s="13">
        <v>0</v>
      </c>
      <c r="AE166" s="49" t="s">
        <v>1</v>
      </c>
      <c r="AF166" s="13">
        <v>0</v>
      </c>
      <c r="AG166" s="49" t="s">
        <v>1</v>
      </c>
      <c r="AH166" s="13">
        <v>0</v>
      </c>
      <c r="AI166" s="49" t="s">
        <v>1</v>
      </c>
      <c r="AJ166" s="13">
        <v>0</v>
      </c>
      <c r="AK166" s="49" t="s">
        <v>1</v>
      </c>
      <c r="AL166" s="13">
        <v>0</v>
      </c>
      <c r="AM166" s="184" t="s">
        <v>318</v>
      </c>
      <c r="AN166" s="177">
        <v>3</v>
      </c>
      <c r="AO166" s="178" t="s">
        <v>1</v>
      </c>
      <c r="AP166" s="185">
        <v>0</v>
      </c>
      <c r="AQ166" s="185">
        <v>3</v>
      </c>
      <c r="AR166" s="185">
        <v>0</v>
      </c>
      <c r="AS166" s="185">
        <v>0</v>
      </c>
      <c r="AT166" s="186" t="s">
        <v>1</v>
      </c>
      <c r="AU166" s="89" t="s">
        <v>320</v>
      </c>
      <c r="AV166" s="90" t="e">
        <v>#VALUE!</v>
      </c>
      <c r="AW166" s="91">
        <v>0</v>
      </c>
    </row>
    <row r="167" spans="3:49" x14ac:dyDescent="0.25">
      <c r="C167" s="84">
        <f>C166+1</f>
        <v>158</v>
      </c>
      <c r="D167" s="3" t="s">
        <v>168</v>
      </c>
      <c r="E167" s="199">
        <v>3</v>
      </c>
      <c r="F167" s="199">
        <f>LEFT(E167, FIND("*", E167&amp;"*")-1)*1</f>
        <v>3</v>
      </c>
      <c r="G167" s="200" t="str">
        <f>IF(ISNUMBER(SEARCH("~*", E167)), "*", "")</f>
        <v/>
      </c>
      <c r="H167" s="198" t="str">
        <f>TEXT(I167,"0,0") &amp; J167</f>
        <v>3,0</v>
      </c>
      <c r="I167" s="6">
        <v>3</v>
      </c>
      <c r="J167" s="25" t="s">
        <v>1</v>
      </c>
      <c r="K167" s="2">
        <f>IF(R167&gt;0,1,0)</f>
        <v>0</v>
      </c>
      <c r="L167" s="2">
        <f>IF(J167="",I167,I167+0.1)</f>
        <v>3</v>
      </c>
      <c r="M167" s="197">
        <f>I167-AN167</f>
        <v>0</v>
      </c>
      <c r="N167" s="197">
        <f>IF(J167="",0,1)-IF(AO167="",0,1)</f>
        <v>0</v>
      </c>
      <c r="O167" s="18" t="str">
        <f>_xlfn.TEXTJOIN(,TRUE,
  IF(M167&lt;&gt;0,IF(M167&gt;0,"+","–"),""),
  IF(M167&lt;&gt;0,TEXT(TRUNC(ABS(M167)/0.5)*0.5,"0,0"),""),
  IF(N167&lt;&gt;0,IF(N167&gt;0," +"," –"),""),
  IF(N167&lt;&gt;0,"*","")
)</f>
        <v/>
      </c>
      <c r="P167" s="17" t="str">
        <f>IF(R167 &gt; 0, P166+1, "n/a")</f>
        <v>n/a</v>
      </c>
      <c r="Q167" s="10" t="e">
        <f>IF(AU167=0," ",IF(AU167-P167=0," ",AU167-P167))</f>
        <v>#VALUE!</v>
      </c>
      <c r="R167" s="26">
        <f>Z167+AB167+AF167+AJ167+AL167+AH167+AD167</f>
        <v>0</v>
      </c>
      <c r="S167" s="12">
        <f>R167-AW167</f>
        <v>0</v>
      </c>
      <c r="T167" s="13" t="str">
        <f>IF(SUMIF(Y167:AL167,"&lt;0")&lt;&gt;0,SUMIF(Y167:AL167,"&lt;0")*(-1)," ")</f>
        <v xml:space="preserve"> </v>
      </c>
      <c r="U167" s="14">
        <f>Z167+AB167+AF167+AH167+AJ167+AL167+AD167</f>
        <v>0</v>
      </c>
      <c r="V167" s="48">
        <f>U167-AW167</f>
        <v>0</v>
      </c>
      <c r="W167" s="49">
        <f>ROUNDUP(COUNTIF(Y167:AL167,"&gt; 0")/2,0)</f>
        <v>0</v>
      </c>
      <c r="X167" s="16" t="str">
        <f>IF(W167=0,"-",IF(W167-AW167&gt;8,R167/(8+AW167),R167/W167))</f>
        <v>-</v>
      </c>
      <c r="Y167" s="49" t="s">
        <v>1</v>
      </c>
      <c r="Z167" s="13">
        <v>0</v>
      </c>
      <c r="AA167" s="49" t="s">
        <v>1</v>
      </c>
      <c r="AB167" s="13">
        <v>0</v>
      </c>
      <c r="AC167" s="49" t="s">
        <v>1</v>
      </c>
      <c r="AD167" s="13">
        <v>0</v>
      </c>
      <c r="AE167" s="49" t="s">
        <v>1</v>
      </c>
      <c r="AF167" s="13">
        <v>0</v>
      </c>
      <c r="AG167" s="49" t="s">
        <v>1</v>
      </c>
      <c r="AH167" s="13">
        <v>0</v>
      </c>
      <c r="AI167" s="49" t="s">
        <v>1</v>
      </c>
      <c r="AJ167" s="13">
        <v>0</v>
      </c>
      <c r="AK167" s="49" t="s">
        <v>1</v>
      </c>
      <c r="AL167" s="13">
        <v>0</v>
      </c>
      <c r="AM167" s="184" t="s">
        <v>318</v>
      </c>
      <c r="AN167" s="177">
        <v>3</v>
      </c>
      <c r="AO167" s="178" t="s">
        <v>1</v>
      </c>
      <c r="AP167" s="185">
        <v>0</v>
      </c>
      <c r="AQ167" s="185">
        <v>3</v>
      </c>
      <c r="AR167" s="185">
        <v>0</v>
      </c>
      <c r="AS167" s="185">
        <v>0</v>
      </c>
      <c r="AT167" s="186" t="s">
        <v>1</v>
      </c>
      <c r="AU167" s="89" t="s">
        <v>320</v>
      </c>
      <c r="AV167" s="90" t="e">
        <v>#VALUE!</v>
      </c>
      <c r="AW167" s="91">
        <v>0</v>
      </c>
    </row>
    <row r="168" spans="3:49" x14ac:dyDescent="0.25">
      <c r="C168" s="84">
        <f>C167+1</f>
        <v>159</v>
      </c>
      <c r="D168" s="3" t="s">
        <v>170</v>
      </c>
      <c r="E168" s="199">
        <v>3</v>
      </c>
      <c r="F168" s="199">
        <f>LEFT(E168, FIND("*", E168&amp;"*")-1)*1</f>
        <v>3</v>
      </c>
      <c r="G168" s="200" t="str">
        <f>IF(ISNUMBER(SEARCH("~*", E168)), "*", "")</f>
        <v/>
      </c>
      <c r="H168" s="198" t="str">
        <f>TEXT(I168,"0,0") &amp; J168</f>
        <v>3,0</v>
      </c>
      <c r="I168" s="6">
        <v>3</v>
      </c>
      <c r="J168" s="25" t="s">
        <v>1</v>
      </c>
      <c r="K168" s="2">
        <f>IF(R168&gt;0,1,0)</f>
        <v>0</v>
      </c>
      <c r="L168" s="2">
        <f>IF(J168="",I168,I168+0.1)</f>
        <v>3</v>
      </c>
      <c r="M168" s="197">
        <f>I168-AN168</f>
        <v>0</v>
      </c>
      <c r="N168" s="197">
        <f>IF(J168="",0,1)-IF(AO168="",0,1)</f>
        <v>0</v>
      </c>
      <c r="O168" s="18" t="str">
        <f>_xlfn.TEXTJOIN(,TRUE,
  IF(M168&lt;&gt;0,IF(M168&gt;0,"+","–"),""),
  IF(M168&lt;&gt;0,TEXT(TRUNC(ABS(M168)/0.5)*0.5,"0,0"),""),
  IF(N168&lt;&gt;0,IF(N168&gt;0," +"," –"),""),
  IF(N168&lt;&gt;0,"*","")
)</f>
        <v/>
      </c>
      <c r="P168" s="17" t="str">
        <f>IF(R168 &gt; 0, P167+1, "n/a")</f>
        <v>n/a</v>
      </c>
      <c r="Q168" s="10" t="e">
        <f>IF(AU168=0," ",IF(AU168-P168=0," ",AU168-P168))</f>
        <v>#VALUE!</v>
      </c>
      <c r="R168" s="26">
        <f>Z168+AB168+AF168+AJ168+AL168+AH168+AD168</f>
        <v>0</v>
      </c>
      <c r="S168" s="12">
        <f>R168-AW168</f>
        <v>0</v>
      </c>
      <c r="T168" s="13" t="str">
        <f>IF(SUMIF(Y168:AL168,"&lt;0")&lt;&gt;0,SUMIF(Y168:AL168,"&lt;0")*(-1)," ")</f>
        <v xml:space="preserve"> </v>
      </c>
      <c r="U168" s="14">
        <f>Z168+AB168+AF168+AH168+AJ168+AL168+AD168</f>
        <v>0</v>
      </c>
      <c r="V168" s="48">
        <f>U168-AW168</f>
        <v>0</v>
      </c>
      <c r="W168" s="49">
        <f>ROUNDUP(COUNTIF(Y168:AL168,"&gt; 0")/2,0)</f>
        <v>0</v>
      </c>
      <c r="X168" s="16" t="str">
        <f>IF(W168=0,"-",IF(W168-AW168&gt;8,R168/(8+AW168),R168/W168))</f>
        <v>-</v>
      </c>
      <c r="Y168" s="49" t="s">
        <v>1</v>
      </c>
      <c r="Z168" s="13">
        <v>0</v>
      </c>
      <c r="AA168" s="49" t="s">
        <v>1</v>
      </c>
      <c r="AB168" s="13">
        <v>0</v>
      </c>
      <c r="AC168" s="49" t="s">
        <v>1</v>
      </c>
      <c r="AD168" s="13">
        <v>0</v>
      </c>
      <c r="AE168" s="49" t="s">
        <v>1</v>
      </c>
      <c r="AF168" s="13">
        <v>0</v>
      </c>
      <c r="AG168" s="49" t="s">
        <v>1</v>
      </c>
      <c r="AH168" s="13">
        <v>0</v>
      </c>
      <c r="AI168" s="49" t="s">
        <v>1</v>
      </c>
      <c r="AJ168" s="13">
        <v>0</v>
      </c>
      <c r="AK168" s="49" t="s">
        <v>1</v>
      </c>
      <c r="AL168" s="13">
        <v>0</v>
      </c>
      <c r="AM168" s="184" t="s">
        <v>318</v>
      </c>
      <c r="AN168" s="177">
        <v>3</v>
      </c>
      <c r="AO168" s="178" t="s">
        <v>1</v>
      </c>
      <c r="AP168" s="185">
        <v>0</v>
      </c>
      <c r="AQ168" s="185">
        <v>3</v>
      </c>
      <c r="AR168" s="185">
        <v>0</v>
      </c>
      <c r="AS168" s="185">
        <v>0</v>
      </c>
      <c r="AT168" s="186" t="s">
        <v>1</v>
      </c>
      <c r="AU168" s="89" t="s">
        <v>320</v>
      </c>
      <c r="AV168" s="90" t="e">
        <v>#VALUE!</v>
      </c>
      <c r="AW168" s="91">
        <v>0</v>
      </c>
    </row>
    <row r="169" spans="3:49" x14ac:dyDescent="0.25">
      <c r="C169" s="84">
        <f>C168+1</f>
        <v>160</v>
      </c>
      <c r="D169" s="3" t="s">
        <v>49</v>
      </c>
      <c r="E169" s="199">
        <v>3</v>
      </c>
      <c r="F169" s="199">
        <f>LEFT(E169, FIND("*", E169&amp;"*")-1)*1</f>
        <v>3</v>
      </c>
      <c r="G169" s="200" t="str">
        <f>IF(ISNUMBER(SEARCH("~*", E169)), "*", "")</f>
        <v/>
      </c>
      <c r="H169" s="198" t="str">
        <f>TEXT(I169,"0,0") &amp; J169</f>
        <v>3,0</v>
      </c>
      <c r="I169" s="6">
        <v>3</v>
      </c>
      <c r="J169" s="25" t="s">
        <v>1</v>
      </c>
      <c r="K169" s="2">
        <f>IF(R169&gt;0,1,0)</f>
        <v>0</v>
      </c>
      <c r="L169" s="2">
        <f>IF(J169="",I169,I169+0.1)</f>
        <v>3</v>
      </c>
      <c r="M169" s="197">
        <f>I169-AN169</f>
        <v>0</v>
      </c>
      <c r="N169" s="197">
        <f>IF(J169="",0,1)-IF(AO169="",0,1)</f>
        <v>0</v>
      </c>
      <c r="O169" s="18" t="str">
        <f>_xlfn.TEXTJOIN(,TRUE,
  IF(M169&lt;&gt;0,IF(M169&gt;0,"+","–"),""),
  IF(M169&lt;&gt;0,TEXT(TRUNC(ABS(M169)/0.5)*0.5,"0,0"),""),
  IF(N169&lt;&gt;0,IF(N169&gt;0," +"," –"),""),
  IF(N169&lt;&gt;0,"*","")
)</f>
        <v/>
      </c>
      <c r="P169" s="17" t="str">
        <f>IF(R169 &gt; 0, P168+1, "n/a")</f>
        <v>n/a</v>
      </c>
      <c r="Q169" s="10" t="e">
        <f>IF(AU169=0," ",IF(AU169-P169=0," ",AU169-P169))</f>
        <v>#VALUE!</v>
      </c>
      <c r="R169" s="26">
        <f>Z169+AB169+AF169+AJ169+AL169+AH169+AD169</f>
        <v>0</v>
      </c>
      <c r="S169" s="12">
        <f>R169-AW169</f>
        <v>0</v>
      </c>
      <c r="T169" s="13" t="str">
        <f>IF(SUMIF(Y169:AL169,"&lt;0")&lt;&gt;0,SUMIF(Y169:AL169,"&lt;0")*(-1)," ")</f>
        <v xml:space="preserve"> </v>
      </c>
      <c r="U169" s="14">
        <f>Z169+AB169+AF169+AH169+AJ169+AL169+AD169</f>
        <v>0</v>
      </c>
      <c r="V169" s="48">
        <f>U169-AW169</f>
        <v>0</v>
      </c>
      <c r="W169" s="49">
        <f>ROUNDUP(COUNTIF(Y169:AL169,"&gt; 0")/2,0)</f>
        <v>0</v>
      </c>
      <c r="X169" s="16" t="str">
        <f>IF(W169=0,"-",IF(W169-AW169&gt;8,R169/(8+AW169),R169/W169))</f>
        <v>-</v>
      </c>
      <c r="Y169" s="49" t="s">
        <v>1</v>
      </c>
      <c r="Z169" s="13">
        <v>0</v>
      </c>
      <c r="AA169" s="49" t="s">
        <v>1</v>
      </c>
      <c r="AB169" s="13">
        <v>0</v>
      </c>
      <c r="AC169" s="49" t="s">
        <v>1</v>
      </c>
      <c r="AD169" s="13">
        <v>0</v>
      </c>
      <c r="AE169" s="49" t="s">
        <v>1</v>
      </c>
      <c r="AF169" s="13">
        <v>0</v>
      </c>
      <c r="AG169" s="49" t="s">
        <v>1</v>
      </c>
      <c r="AH169" s="13">
        <v>0</v>
      </c>
      <c r="AI169" s="49" t="s">
        <v>1</v>
      </c>
      <c r="AJ169" s="13">
        <v>0</v>
      </c>
      <c r="AK169" s="49" t="s">
        <v>1</v>
      </c>
      <c r="AL169" s="13">
        <v>0</v>
      </c>
      <c r="AM169" s="184" t="s">
        <v>318</v>
      </c>
      <c r="AN169" s="177">
        <v>3</v>
      </c>
      <c r="AO169" s="178" t="s">
        <v>1</v>
      </c>
      <c r="AP169" s="185">
        <v>0</v>
      </c>
      <c r="AQ169" s="185">
        <v>3</v>
      </c>
      <c r="AR169" s="185">
        <v>0</v>
      </c>
      <c r="AS169" s="185">
        <v>0</v>
      </c>
      <c r="AT169" s="186" t="s">
        <v>1</v>
      </c>
      <c r="AU169" s="89" t="s">
        <v>320</v>
      </c>
      <c r="AV169" s="90" t="e">
        <v>#VALUE!</v>
      </c>
      <c r="AW169" s="91">
        <v>0</v>
      </c>
    </row>
    <row r="170" spans="3:49" x14ac:dyDescent="0.25">
      <c r="C170" s="84">
        <f>C169+1</f>
        <v>161</v>
      </c>
      <c r="D170" s="3" t="s">
        <v>50</v>
      </c>
      <c r="E170" s="199">
        <v>3</v>
      </c>
      <c r="F170" s="199">
        <f>LEFT(E170, FIND("*", E170&amp;"*")-1)*1</f>
        <v>3</v>
      </c>
      <c r="G170" s="200" t="str">
        <f>IF(ISNUMBER(SEARCH("~*", E170)), "*", "")</f>
        <v/>
      </c>
      <c r="H170" s="198" t="str">
        <f>TEXT(I170,"0,0") &amp; J170</f>
        <v>3,0</v>
      </c>
      <c r="I170" s="6">
        <v>3</v>
      </c>
      <c r="J170" s="25" t="s">
        <v>1</v>
      </c>
      <c r="K170" s="2">
        <f>IF(R170&gt;0,1,0)</f>
        <v>0</v>
      </c>
      <c r="L170" s="2">
        <f>IF(J170="",I170,I170+0.1)</f>
        <v>3</v>
      </c>
      <c r="M170" s="197">
        <f>I170-AN170</f>
        <v>0</v>
      </c>
      <c r="N170" s="197">
        <f>IF(J170="",0,1)-IF(AO170="",0,1)</f>
        <v>0</v>
      </c>
      <c r="O170" s="18" t="str">
        <f>_xlfn.TEXTJOIN(,TRUE,
  IF(M170&lt;&gt;0,IF(M170&gt;0,"+","–"),""),
  IF(M170&lt;&gt;0,TEXT(TRUNC(ABS(M170)/0.5)*0.5,"0,0"),""),
  IF(N170&lt;&gt;0,IF(N170&gt;0," +"," –"),""),
  IF(N170&lt;&gt;0,"*","")
)</f>
        <v/>
      </c>
      <c r="P170" s="17" t="str">
        <f>IF(R170 &gt; 0, P169+1, "n/a")</f>
        <v>n/a</v>
      </c>
      <c r="Q170" s="10" t="e">
        <f>IF(AU170=0," ",IF(AU170-P170=0," ",AU170-P170))</f>
        <v>#VALUE!</v>
      </c>
      <c r="R170" s="26">
        <f>Z170+AB170+AF170+AJ170+AL170+AH170+AD170</f>
        <v>0</v>
      </c>
      <c r="S170" s="12">
        <f>R170-AW170</f>
        <v>0</v>
      </c>
      <c r="T170" s="13" t="str">
        <f>IF(SUMIF(Y170:AL170,"&lt;0")&lt;&gt;0,SUMIF(Y170:AL170,"&lt;0")*(-1)," ")</f>
        <v xml:space="preserve"> </v>
      </c>
      <c r="U170" s="14">
        <f>Z170+AB170+AF170+AH170+AJ170+AL170+AD170</f>
        <v>0</v>
      </c>
      <c r="V170" s="48">
        <f>U170-AW170</f>
        <v>0</v>
      </c>
      <c r="W170" s="49">
        <f>ROUNDUP(COUNTIF(Y170:AL170,"&gt; 0")/2,0)</f>
        <v>0</v>
      </c>
      <c r="X170" s="16" t="str">
        <f>IF(W170=0,"-",IF(W170-AW170&gt;8,R170/(8+AW170),R170/W170))</f>
        <v>-</v>
      </c>
      <c r="Y170" s="49" t="s">
        <v>1</v>
      </c>
      <c r="Z170" s="13">
        <v>0</v>
      </c>
      <c r="AA170" s="49" t="s">
        <v>1</v>
      </c>
      <c r="AB170" s="13">
        <v>0</v>
      </c>
      <c r="AC170" s="49" t="s">
        <v>1</v>
      </c>
      <c r="AD170" s="13">
        <v>0</v>
      </c>
      <c r="AE170" s="49" t="s">
        <v>1</v>
      </c>
      <c r="AF170" s="13">
        <v>0</v>
      </c>
      <c r="AG170" s="49" t="s">
        <v>1</v>
      </c>
      <c r="AH170" s="13">
        <v>0</v>
      </c>
      <c r="AI170" s="49" t="s">
        <v>1</v>
      </c>
      <c r="AJ170" s="13">
        <v>0</v>
      </c>
      <c r="AK170" s="49" t="s">
        <v>1</v>
      </c>
      <c r="AL170" s="13">
        <v>0</v>
      </c>
      <c r="AM170" s="184" t="s">
        <v>318</v>
      </c>
      <c r="AN170" s="177">
        <v>3</v>
      </c>
      <c r="AO170" s="178" t="s">
        <v>1</v>
      </c>
      <c r="AP170" s="185">
        <v>0</v>
      </c>
      <c r="AQ170" s="185">
        <v>3</v>
      </c>
      <c r="AR170" s="185">
        <v>0</v>
      </c>
      <c r="AS170" s="185">
        <v>0</v>
      </c>
      <c r="AT170" s="186" t="s">
        <v>1</v>
      </c>
      <c r="AU170" s="89" t="s">
        <v>320</v>
      </c>
      <c r="AV170" s="90" t="e">
        <v>#VALUE!</v>
      </c>
      <c r="AW170" s="91">
        <v>0</v>
      </c>
    </row>
    <row r="171" spans="3:49" x14ac:dyDescent="0.25">
      <c r="C171" s="84">
        <f>C170+1</f>
        <v>162</v>
      </c>
      <c r="D171" s="3" t="s">
        <v>174</v>
      </c>
      <c r="E171" s="199">
        <v>3</v>
      </c>
      <c r="F171" s="199">
        <f>LEFT(E171, FIND("*", E171&amp;"*")-1)*1</f>
        <v>3</v>
      </c>
      <c r="G171" s="200" t="str">
        <f>IF(ISNUMBER(SEARCH("~*", E171)), "*", "")</f>
        <v/>
      </c>
      <c r="H171" s="198" t="str">
        <f>TEXT(I171,"0,0") &amp; J171</f>
        <v>3,0</v>
      </c>
      <c r="I171" s="6">
        <v>3</v>
      </c>
      <c r="J171" s="25" t="s">
        <v>1</v>
      </c>
      <c r="K171" s="2">
        <f>IF(R171&gt;0,1,0)</f>
        <v>0</v>
      </c>
      <c r="L171" s="2">
        <f>IF(J171="",I171,I171+0.1)</f>
        <v>3</v>
      </c>
      <c r="M171" s="197">
        <f>I171-AN171</f>
        <v>0</v>
      </c>
      <c r="N171" s="197">
        <f>IF(J171="",0,1)-IF(AO171="",0,1)</f>
        <v>0</v>
      </c>
      <c r="O171" s="18" t="str">
        <f>_xlfn.TEXTJOIN(,TRUE,
  IF(M171&lt;&gt;0,IF(M171&gt;0,"+","–"),""),
  IF(M171&lt;&gt;0,TEXT(TRUNC(ABS(M171)/0.5)*0.5,"0,0"),""),
  IF(N171&lt;&gt;0,IF(N171&gt;0," +"," –"),""),
  IF(N171&lt;&gt;0,"*","")
)</f>
        <v/>
      </c>
      <c r="P171" s="17" t="str">
        <f>IF(R171 &gt; 0, P170+1, "n/a")</f>
        <v>n/a</v>
      </c>
      <c r="Q171" s="10" t="e">
        <f>IF(AU171=0," ",IF(AU171-P171=0," ",AU171-P171))</f>
        <v>#VALUE!</v>
      </c>
      <c r="R171" s="26">
        <f>Z171+AB171+AF171+AJ171+AL171+AH171+AD171</f>
        <v>0</v>
      </c>
      <c r="S171" s="12">
        <f>R171-AW171</f>
        <v>0</v>
      </c>
      <c r="T171" s="13" t="str">
        <f>IF(SUMIF(Y171:AL171,"&lt;0")&lt;&gt;0,SUMIF(Y171:AL171,"&lt;0")*(-1)," ")</f>
        <v xml:space="preserve"> </v>
      </c>
      <c r="U171" s="14">
        <f>Z171+AB171+AF171+AH171+AJ171+AL171+AD171</f>
        <v>0</v>
      </c>
      <c r="V171" s="48">
        <f>U171-AW171</f>
        <v>0</v>
      </c>
      <c r="W171" s="49">
        <f>ROUNDUP(COUNTIF(Y171:AL171,"&gt; 0")/2,0)</f>
        <v>0</v>
      </c>
      <c r="X171" s="16" t="str">
        <f>IF(W171=0,"-",IF(W171-AW171&gt;8,R171/(8+AW171),R171/W171))</f>
        <v>-</v>
      </c>
      <c r="Y171" s="49" t="s">
        <v>1</v>
      </c>
      <c r="Z171" s="13">
        <v>0</v>
      </c>
      <c r="AA171" s="49" t="s">
        <v>1</v>
      </c>
      <c r="AB171" s="13">
        <v>0</v>
      </c>
      <c r="AC171" s="49" t="s">
        <v>1</v>
      </c>
      <c r="AD171" s="13">
        <v>0</v>
      </c>
      <c r="AE171" s="49" t="s">
        <v>1</v>
      </c>
      <c r="AF171" s="13">
        <v>0</v>
      </c>
      <c r="AG171" s="49" t="s">
        <v>1</v>
      </c>
      <c r="AH171" s="13">
        <v>0</v>
      </c>
      <c r="AI171" s="49" t="s">
        <v>1</v>
      </c>
      <c r="AJ171" s="13">
        <v>0</v>
      </c>
      <c r="AK171" s="49" t="s">
        <v>1</v>
      </c>
      <c r="AL171" s="13">
        <v>0</v>
      </c>
      <c r="AM171" s="184" t="s">
        <v>318</v>
      </c>
      <c r="AN171" s="177">
        <v>3</v>
      </c>
      <c r="AO171" s="178" t="s">
        <v>1</v>
      </c>
      <c r="AP171" s="185">
        <v>0</v>
      </c>
      <c r="AQ171" s="185">
        <v>3</v>
      </c>
      <c r="AR171" s="185">
        <v>0</v>
      </c>
      <c r="AS171" s="185">
        <v>0</v>
      </c>
      <c r="AT171" s="186" t="s">
        <v>1</v>
      </c>
      <c r="AU171" s="89" t="s">
        <v>320</v>
      </c>
      <c r="AV171" s="90" t="e">
        <v>#VALUE!</v>
      </c>
      <c r="AW171" s="91">
        <v>0</v>
      </c>
    </row>
    <row r="172" spans="3:49" x14ac:dyDescent="0.25">
      <c r="C172" s="84">
        <f>C171+1</f>
        <v>163</v>
      </c>
      <c r="D172" s="3" t="s">
        <v>54</v>
      </c>
      <c r="E172" s="199">
        <v>3</v>
      </c>
      <c r="F172" s="199">
        <f>LEFT(E172, FIND("*", E172&amp;"*")-1)*1</f>
        <v>3</v>
      </c>
      <c r="G172" s="200" t="str">
        <f>IF(ISNUMBER(SEARCH("~*", E172)), "*", "")</f>
        <v/>
      </c>
      <c r="H172" s="198" t="str">
        <f>TEXT(I172,"0,0") &amp; J172</f>
        <v>3,0</v>
      </c>
      <c r="I172" s="6">
        <v>3</v>
      </c>
      <c r="J172" s="25" t="s">
        <v>1</v>
      </c>
      <c r="K172" s="2">
        <f>IF(R172&gt;0,1,0)</f>
        <v>0</v>
      </c>
      <c r="L172" s="2">
        <f>IF(J172="",I172,I172+0.1)</f>
        <v>3</v>
      </c>
      <c r="M172" s="197">
        <f>I172-AN172</f>
        <v>0</v>
      </c>
      <c r="N172" s="197">
        <f>IF(J172="",0,1)-IF(AO172="",0,1)</f>
        <v>0</v>
      </c>
      <c r="O172" s="18" t="str">
        <f>_xlfn.TEXTJOIN(,TRUE,
  IF(M172&lt;&gt;0,IF(M172&gt;0,"+","–"),""),
  IF(M172&lt;&gt;0,TEXT(TRUNC(ABS(M172)/0.5)*0.5,"0,0"),""),
  IF(N172&lt;&gt;0,IF(N172&gt;0," +"," –"),""),
  IF(N172&lt;&gt;0,"*","")
)</f>
        <v/>
      </c>
      <c r="P172" s="17" t="str">
        <f>IF(R172 &gt; 0, P171+1, "n/a")</f>
        <v>n/a</v>
      </c>
      <c r="Q172" s="10" t="e">
        <f>IF(AU172=0," ",IF(AU172-P172=0," ",AU172-P172))</f>
        <v>#VALUE!</v>
      </c>
      <c r="R172" s="26">
        <f>Z172+AB172+AF172+AJ172+AL172+AH172+AD172</f>
        <v>0</v>
      </c>
      <c r="S172" s="12">
        <f>R172-AW172</f>
        <v>0</v>
      </c>
      <c r="T172" s="13" t="str">
        <f>IF(SUMIF(Y172:AL172,"&lt;0")&lt;&gt;0,SUMIF(Y172:AL172,"&lt;0")*(-1)," ")</f>
        <v xml:space="preserve"> </v>
      </c>
      <c r="U172" s="14">
        <f>Z172+AB172+AF172+AH172+AJ172+AL172+AD172</f>
        <v>0</v>
      </c>
      <c r="V172" s="48">
        <f>U172-AW172</f>
        <v>0</v>
      </c>
      <c r="W172" s="49">
        <f>ROUNDUP(COUNTIF(Y172:AL172,"&gt; 0")/2,0)</f>
        <v>0</v>
      </c>
      <c r="X172" s="16" t="str">
        <f>IF(W172=0,"-",IF(W172-AW172&gt;8,R172/(8+AW172),R172/W172))</f>
        <v>-</v>
      </c>
      <c r="Y172" s="49" t="s">
        <v>1</v>
      </c>
      <c r="Z172" s="13">
        <v>0</v>
      </c>
      <c r="AA172" s="49" t="s">
        <v>1</v>
      </c>
      <c r="AB172" s="13">
        <v>0</v>
      </c>
      <c r="AC172" s="49" t="s">
        <v>1</v>
      </c>
      <c r="AD172" s="13">
        <v>0</v>
      </c>
      <c r="AE172" s="49" t="s">
        <v>1</v>
      </c>
      <c r="AF172" s="13">
        <v>0</v>
      </c>
      <c r="AG172" s="49" t="s">
        <v>1</v>
      </c>
      <c r="AH172" s="13">
        <v>0</v>
      </c>
      <c r="AI172" s="49" t="s">
        <v>1</v>
      </c>
      <c r="AJ172" s="13">
        <v>0</v>
      </c>
      <c r="AK172" s="49" t="s">
        <v>1</v>
      </c>
      <c r="AL172" s="13">
        <v>0</v>
      </c>
      <c r="AM172" s="184" t="s">
        <v>318</v>
      </c>
      <c r="AN172" s="177">
        <v>3</v>
      </c>
      <c r="AO172" s="178" t="s">
        <v>1</v>
      </c>
      <c r="AP172" s="185">
        <v>0</v>
      </c>
      <c r="AQ172" s="185">
        <v>3</v>
      </c>
      <c r="AR172" s="185">
        <v>0</v>
      </c>
      <c r="AS172" s="185">
        <v>0</v>
      </c>
      <c r="AT172" s="186" t="s">
        <v>1</v>
      </c>
      <c r="AU172" s="89" t="s">
        <v>320</v>
      </c>
      <c r="AV172" s="90" t="e">
        <v>#VALUE!</v>
      </c>
      <c r="AW172" s="91">
        <v>0</v>
      </c>
    </row>
    <row r="173" spans="3:49" x14ac:dyDescent="0.25">
      <c r="C173" s="84">
        <f>C172+1</f>
        <v>164</v>
      </c>
      <c r="D173" s="3" t="s">
        <v>180</v>
      </c>
      <c r="E173" s="199">
        <v>3</v>
      </c>
      <c r="F173" s="199">
        <f>LEFT(E173, FIND("*", E173&amp;"*")-1)*1</f>
        <v>3</v>
      </c>
      <c r="G173" s="200" t="str">
        <f>IF(ISNUMBER(SEARCH("~*", E173)), "*", "")</f>
        <v/>
      </c>
      <c r="H173" s="198" t="str">
        <f>TEXT(I173,"0,0") &amp; J173</f>
        <v>3,0</v>
      </c>
      <c r="I173" s="6">
        <v>3</v>
      </c>
      <c r="J173" s="25" t="s">
        <v>1</v>
      </c>
      <c r="K173" s="2">
        <f>IF(R173&gt;0,1,0)</f>
        <v>0</v>
      </c>
      <c r="L173" s="2">
        <f>IF(J173="",I173,I173+0.1)</f>
        <v>3</v>
      </c>
      <c r="M173" s="197">
        <f>I173-AN173</f>
        <v>0</v>
      </c>
      <c r="N173" s="197">
        <f>IF(J173="",0,1)-IF(AO173="",0,1)</f>
        <v>0</v>
      </c>
      <c r="O173" s="18" t="str">
        <f>_xlfn.TEXTJOIN(,TRUE,
  IF(M173&lt;&gt;0,IF(M173&gt;0,"+","–"),""),
  IF(M173&lt;&gt;0,TEXT(TRUNC(ABS(M173)/0.5)*0.5,"0,0"),""),
  IF(N173&lt;&gt;0,IF(N173&gt;0," +"," –"),""),
  IF(N173&lt;&gt;0,"*","")
)</f>
        <v/>
      </c>
      <c r="P173" s="17" t="str">
        <f>IF(R173 &gt; 0, P172+1, "n/a")</f>
        <v>n/a</v>
      </c>
      <c r="Q173" s="10" t="e">
        <f>IF(AU173=0," ",IF(AU173-P173=0," ",AU173-P173))</f>
        <v>#VALUE!</v>
      </c>
      <c r="R173" s="26">
        <f>Z173+AB173+AF173+AJ173+AL173+AH173+AD173</f>
        <v>0</v>
      </c>
      <c r="S173" s="12">
        <f>R173-AW173</f>
        <v>0</v>
      </c>
      <c r="T173" s="13" t="str">
        <f>IF(SUMIF(Y173:AL173,"&lt;0")&lt;&gt;0,SUMIF(Y173:AL173,"&lt;0")*(-1)," ")</f>
        <v xml:space="preserve"> </v>
      </c>
      <c r="U173" s="14">
        <f>Z173+AB173+AF173+AH173+AJ173+AL173+AD173</f>
        <v>0</v>
      </c>
      <c r="V173" s="48">
        <f>U173-AW173</f>
        <v>0</v>
      </c>
      <c r="W173" s="49">
        <f>ROUNDUP(COUNTIF(Y173:AL173,"&gt; 0")/2,0)</f>
        <v>0</v>
      </c>
      <c r="X173" s="16" t="str">
        <f>IF(W173=0,"-",IF(W173-AW173&gt;8,R173/(8+AW173),R173/W173))</f>
        <v>-</v>
      </c>
      <c r="Y173" s="49" t="s">
        <v>1</v>
      </c>
      <c r="Z173" s="13">
        <v>0</v>
      </c>
      <c r="AA173" s="49" t="s">
        <v>1</v>
      </c>
      <c r="AB173" s="13">
        <v>0</v>
      </c>
      <c r="AC173" s="49" t="s">
        <v>1</v>
      </c>
      <c r="AD173" s="13">
        <v>0</v>
      </c>
      <c r="AE173" s="49" t="s">
        <v>1</v>
      </c>
      <c r="AF173" s="13">
        <v>0</v>
      </c>
      <c r="AG173" s="49" t="s">
        <v>1</v>
      </c>
      <c r="AH173" s="13">
        <v>0</v>
      </c>
      <c r="AI173" s="49" t="s">
        <v>1</v>
      </c>
      <c r="AJ173" s="13">
        <v>0</v>
      </c>
      <c r="AK173" s="49" t="s">
        <v>1</v>
      </c>
      <c r="AL173" s="13">
        <v>0</v>
      </c>
      <c r="AM173" s="184" t="s">
        <v>318</v>
      </c>
      <c r="AN173" s="177">
        <v>3</v>
      </c>
      <c r="AO173" s="178" t="s">
        <v>1</v>
      </c>
      <c r="AP173" s="185">
        <v>0</v>
      </c>
      <c r="AQ173" s="185">
        <v>3</v>
      </c>
      <c r="AR173" s="185">
        <v>0</v>
      </c>
      <c r="AS173" s="185">
        <v>0</v>
      </c>
      <c r="AT173" s="186" t="s">
        <v>1</v>
      </c>
      <c r="AU173" s="89" t="s">
        <v>320</v>
      </c>
      <c r="AV173" s="90" t="e">
        <v>#VALUE!</v>
      </c>
      <c r="AW173" s="91">
        <v>0</v>
      </c>
    </row>
    <row r="174" spans="3:49" x14ac:dyDescent="0.25">
      <c r="C174" s="84">
        <f>C173+1</f>
        <v>165</v>
      </c>
      <c r="D174" s="3" t="s">
        <v>302</v>
      </c>
      <c r="E174" s="199">
        <v>3</v>
      </c>
      <c r="F174" s="199">
        <f>LEFT(E174, FIND("*", E174&amp;"*")-1)*1</f>
        <v>3</v>
      </c>
      <c r="G174" s="200" t="str">
        <f>IF(ISNUMBER(SEARCH("~*", E174)), "*", "")</f>
        <v/>
      </c>
      <c r="H174" s="198" t="str">
        <f>TEXT(I174,"0,0") &amp; J174</f>
        <v>3,0</v>
      </c>
      <c r="I174" s="6">
        <v>3</v>
      </c>
      <c r="J174" s="25" t="s">
        <v>1</v>
      </c>
      <c r="K174" s="2">
        <f>IF(R174&gt;0,1,0)</f>
        <v>0</v>
      </c>
      <c r="L174" s="2">
        <f>IF(J174="",I174,I174+0.1)</f>
        <v>3</v>
      </c>
      <c r="M174" s="197">
        <f>I174-AN174</f>
        <v>0</v>
      </c>
      <c r="N174" s="197">
        <f>IF(J174="",0,1)-IF(AO174="",0,1)</f>
        <v>0</v>
      </c>
      <c r="O174" s="18" t="str">
        <f>_xlfn.TEXTJOIN(,TRUE,
  IF(M174&lt;&gt;0,IF(M174&gt;0,"+","–"),""),
  IF(M174&lt;&gt;0,TEXT(TRUNC(ABS(M174)/0.5)*0.5,"0,0"),""),
  IF(N174&lt;&gt;0,IF(N174&gt;0," +"," –"),""),
  IF(N174&lt;&gt;0,"*","")
)</f>
        <v/>
      </c>
      <c r="P174" s="17" t="str">
        <f>IF(R174 &gt; 0, P173+1, "n/a")</f>
        <v>n/a</v>
      </c>
      <c r="Q174" s="10" t="e">
        <f>IF(AU174=0," ",IF(AU174-P174=0," ",AU174-P174))</f>
        <v>#VALUE!</v>
      </c>
      <c r="R174" s="26">
        <f>Z174+AB174+AF174+AJ174+AL174+AH174+AD174</f>
        <v>0</v>
      </c>
      <c r="S174" s="12">
        <f>R174-AW174</f>
        <v>0</v>
      </c>
      <c r="T174" s="13" t="str">
        <f>IF(SUMIF(Y174:AL174,"&lt;0")&lt;&gt;0,SUMIF(Y174:AL174,"&lt;0")*(-1)," ")</f>
        <v xml:space="preserve"> </v>
      </c>
      <c r="U174" s="14">
        <f>Z174+AB174+AF174+AH174+AJ174+AL174+AD174</f>
        <v>0</v>
      </c>
      <c r="V174" s="48">
        <f>U174-AW174</f>
        <v>0</v>
      </c>
      <c r="W174" s="49">
        <f>ROUNDUP(COUNTIF(Y174:AL174,"&gt; 0")/2,0)</f>
        <v>0</v>
      </c>
      <c r="X174" s="16" t="str">
        <f>IF(W174=0,"-",IF(W174-AW174&gt;8,R174/(8+AW174),R174/W174))</f>
        <v>-</v>
      </c>
      <c r="Y174" s="49" t="s">
        <v>1</v>
      </c>
      <c r="Z174" s="13">
        <v>0</v>
      </c>
      <c r="AA174" s="49" t="s">
        <v>1</v>
      </c>
      <c r="AB174" s="13">
        <v>0</v>
      </c>
      <c r="AC174" s="49" t="s">
        <v>1</v>
      </c>
      <c r="AD174" s="13">
        <v>0</v>
      </c>
      <c r="AE174" s="49" t="s">
        <v>1</v>
      </c>
      <c r="AF174" s="13">
        <v>0</v>
      </c>
      <c r="AG174" s="49" t="s">
        <v>1</v>
      </c>
      <c r="AH174" s="13">
        <v>0</v>
      </c>
      <c r="AI174" s="49" t="s">
        <v>1</v>
      </c>
      <c r="AJ174" s="13">
        <v>0</v>
      </c>
      <c r="AK174" s="49" t="s">
        <v>1</v>
      </c>
      <c r="AL174" s="13">
        <v>0</v>
      </c>
      <c r="AM174" s="184" t="s">
        <v>318</v>
      </c>
      <c r="AN174" s="177">
        <v>3</v>
      </c>
      <c r="AO174" s="178" t="s">
        <v>1</v>
      </c>
      <c r="AP174" s="185">
        <v>0</v>
      </c>
      <c r="AQ174" s="185">
        <v>3</v>
      </c>
      <c r="AR174" s="185">
        <v>0</v>
      </c>
      <c r="AS174" s="185">
        <v>0</v>
      </c>
      <c r="AT174" s="186" t="s">
        <v>1</v>
      </c>
      <c r="AU174" s="89" t="s">
        <v>320</v>
      </c>
      <c r="AV174" s="90" t="e">
        <v>#VALUE!</v>
      </c>
      <c r="AW174" s="91">
        <v>0</v>
      </c>
    </row>
    <row r="175" spans="3:49" x14ac:dyDescent="0.25">
      <c r="C175" s="84">
        <f>C174+1</f>
        <v>166</v>
      </c>
      <c r="D175" s="3" t="s">
        <v>67</v>
      </c>
      <c r="E175" s="199">
        <v>3</v>
      </c>
      <c r="F175" s="199">
        <f>LEFT(E175, FIND("*", E175&amp;"*")-1)*1</f>
        <v>3</v>
      </c>
      <c r="G175" s="200" t="str">
        <f>IF(ISNUMBER(SEARCH("~*", E175)), "*", "")</f>
        <v/>
      </c>
      <c r="H175" s="198" t="str">
        <f>TEXT(I175,"0,0") &amp; J175</f>
        <v>3,0</v>
      </c>
      <c r="I175" s="6">
        <v>3</v>
      </c>
      <c r="J175" s="25" t="s">
        <v>1</v>
      </c>
      <c r="K175" s="2">
        <f>IF(R175&gt;0,1,0)</f>
        <v>0</v>
      </c>
      <c r="L175" s="2">
        <f>IF(J175="",I175,I175+0.1)</f>
        <v>3</v>
      </c>
      <c r="M175" s="197">
        <f>I175-AN175</f>
        <v>0</v>
      </c>
      <c r="N175" s="197">
        <f>IF(J175="",0,1)-IF(AO175="",0,1)</f>
        <v>0</v>
      </c>
      <c r="O175" s="18" t="str">
        <f>_xlfn.TEXTJOIN(,TRUE,
  IF(M175&lt;&gt;0,IF(M175&gt;0,"+","–"),""),
  IF(M175&lt;&gt;0,TEXT(TRUNC(ABS(M175)/0.5)*0.5,"0,0"),""),
  IF(N175&lt;&gt;0,IF(N175&gt;0," +"," –"),""),
  IF(N175&lt;&gt;0,"*","")
)</f>
        <v/>
      </c>
      <c r="P175" s="17" t="str">
        <f>IF(R175 &gt; 0, P174+1, "n/a")</f>
        <v>n/a</v>
      </c>
      <c r="Q175" s="10" t="e">
        <f>IF(AU175=0," ",IF(AU175-P175=0," ",AU175-P175))</f>
        <v>#VALUE!</v>
      </c>
      <c r="R175" s="26">
        <f>Z175+AB175+AF175+AJ175+AL175+AH175+AD175</f>
        <v>0</v>
      </c>
      <c r="S175" s="12">
        <f>R175-AW175</f>
        <v>0</v>
      </c>
      <c r="T175" s="13" t="str">
        <f>IF(SUMIF(Y175:AL175,"&lt;0")&lt;&gt;0,SUMIF(Y175:AL175,"&lt;0")*(-1)," ")</f>
        <v xml:space="preserve"> </v>
      </c>
      <c r="U175" s="14">
        <f>Z175+AB175+AF175+AH175+AJ175+AL175+AD175</f>
        <v>0</v>
      </c>
      <c r="V175" s="48">
        <f>U175-AW175</f>
        <v>0</v>
      </c>
      <c r="W175" s="49">
        <f>ROUNDUP(COUNTIF(Y175:AL175,"&gt; 0")/2,0)</f>
        <v>0</v>
      </c>
      <c r="X175" s="16" t="str">
        <f>IF(W175=0,"-",IF(W175-AW175&gt;8,R175/(8+AW175),R175/W175))</f>
        <v>-</v>
      </c>
      <c r="Y175" s="49" t="s">
        <v>1</v>
      </c>
      <c r="Z175" s="13">
        <v>0</v>
      </c>
      <c r="AA175" s="49" t="s">
        <v>1</v>
      </c>
      <c r="AB175" s="13">
        <v>0</v>
      </c>
      <c r="AC175" s="49" t="s">
        <v>1</v>
      </c>
      <c r="AD175" s="13">
        <v>0</v>
      </c>
      <c r="AE175" s="49" t="s">
        <v>1</v>
      </c>
      <c r="AF175" s="13">
        <v>0</v>
      </c>
      <c r="AG175" s="49" t="s">
        <v>1</v>
      </c>
      <c r="AH175" s="13">
        <v>0</v>
      </c>
      <c r="AI175" s="49" t="s">
        <v>1</v>
      </c>
      <c r="AJ175" s="13">
        <v>0</v>
      </c>
      <c r="AK175" s="49" t="s">
        <v>1</v>
      </c>
      <c r="AL175" s="13">
        <v>0</v>
      </c>
      <c r="AM175" s="184" t="s">
        <v>318</v>
      </c>
      <c r="AN175" s="177">
        <v>3</v>
      </c>
      <c r="AO175" s="178" t="s">
        <v>1</v>
      </c>
      <c r="AP175" s="185">
        <v>0</v>
      </c>
      <c r="AQ175" s="185">
        <v>3</v>
      </c>
      <c r="AR175" s="185">
        <v>0</v>
      </c>
      <c r="AS175" s="185">
        <v>0</v>
      </c>
      <c r="AT175" s="186" t="s">
        <v>1</v>
      </c>
      <c r="AU175" s="89" t="s">
        <v>320</v>
      </c>
      <c r="AV175" s="90" t="e">
        <v>#VALUE!</v>
      </c>
      <c r="AW175" s="91">
        <v>0</v>
      </c>
    </row>
    <row r="176" spans="3:49" x14ac:dyDescent="0.25">
      <c r="C176" s="84">
        <f>C175+1</f>
        <v>167</v>
      </c>
      <c r="D176" s="3" t="s">
        <v>185</v>
      </c>
      <c r="E176" s="199">
        <v>3</v>
      </c>
      <c r="F176" s="199">
        <f>LEFT(E176, FIND("*", E176&amp;"*")-1)*1</f>
        <v>3</v>
      </c>
      <c r="G176" s="200" t="str">
        <f>IF(ISNUMBER(SEARCH("~*", E176)), "*", "")</f>
        <v/>
      </c>
      <c r="H176" s="198" t="str">
        <f>TEXT(I176,"0,0") &amp; J176</f>
        <v>3,0</v>
      </c>
      <c r="I176" s="6">
        <v>3</v>
      </c>
      <c r="J176" s="25" t="s">
        <v>1</v>
      </c>
      <c r="K176" s="2">
        <f>IF(R176&gt;0,1,0)</f>
        <v>0</v>
      </c>
      <c r="L176" s="2">
        <f>IF(J176="",I176,I176+0.1)</f>
        <v>3</v>
      </c>
      <c r="M176" s="197">
        <f>I176-AN176</f>
        <v>0</v>
      </c>
      <c r="N176" s="197">
        <f>IF(J176="",0,1)-IF(AO176="",0,1)</f>
        <v>0</v>
      </c>
      <c r="O176" s="18" t="str">
        <f>_xlfn.TEXTJOIN(,TRUE,
  IF(M176&lt;&gt;0,IF(M176&gt;0,"+","–"),""),
  IF(M176&lt;&gt;0,TEXT(TRUNC(ABS(M176)/0.5)*0.5,"0,0"),""),
  IF(N176&lt;&gt;0,IF(N176&gt;0," +"," –"),""),
  IF(N176&lt;&gt;0,"*","")
)</f>
        <v/>
      </c>
      <c r="P176" s="17" t="str">
        <f>IF(R176 &gt; 0, P175+1, "n/a")</f>
        <v>n/a</v>
      </c>
      <c r="Q176" s="10" t="e">
        <f>IF(AU176=0," ",IF(AU176-P176=0," ",AU176-P176))</f>
        <v>#VALUE!</v>
      </c>
      <c r="R176" s="26">
        <f>Z176+AB176+AF176+AJ176+AL176+AH176+AD176</f>
        <v>0</v>
      </c>
      <c r="S176" s="12">
        <f>R176-AW176</f>
        <v>0</v>
      </c>
      <c r="T176" s="13" t="str">
        <f>IF(SUMIF(Y176:AL176,"&lt;0")&lt;&gt;0,SUMIF(Y176:AL176,"&lt;0")*(-1)," ")</f>
        <v xml:space="preserve"> </v>
      </c>
      <c r="U176" s="14">
        <f>Z176+AB176+AF176+AH176+AJ176+AL176+AD176</f>
        <v>0</v>
      </c>
      <c r="V176" s="48">
        <f>U176-AW176</f>
        <v>0</v>
      </c>
      <c r="W176" s="49">
        <f>ROUNDUP(COUNTIF(Y176:AL176,"&gt; 0")/2,0)</f>
        <v>0</v>
      </c>
      <c r="X176" s="16" t="str">
        <f>IF(W176=0,"-",IF(W176-AW176&gt;8,R176/(8+AW176),R176/W176))</f>
        <v>-</v>
      </c>
      <c r="Y176" s="49" t="s">
        <v>1</v>
      </c>
      <c r="Z176" s="13">
        <v>0</v>
      </c>
      <c r="AA176" s="49" t="s">
        <v>1</v>
      </c>
      <c r="AB176" s="13">
        <v>0</v>
      </c>
      <c r="AC176" s="49" t="s">
        <v>1</v>
      </c>
      <c r="AD176" s="13">
        <v>0</v>
      </c>
      <c r="AE176" s="49" t="s">
        <v>1</v>
      </c>
      <c r="AF176" s="13">
        <v>0</v>
      </c>
      <c r="AG176" s="49" t="s">
        <v>1</v>
      </c>
      <c r="AH176" s="13">
        <v>0</v>
      </c>
      <c r="AI176" s="49" t="s">
        <v>1</v>
      </c>
      <c r="AJ176" s="13">
        <v>0</v>
      </c>
      <c r="AK176" s="49" t="s">
        <v>1</v>
      </c>
      <c r="AL176" s="13">
        <v>0</v>
      </c>
      <c r="AM176" s="184" t="s">
        <v>318</v>
      </c>
      <c r="AN176" s="177">
        <v>3</v>
      </c>
      <c r="AO176" s="178" t="s">
        <v>1</v>
      </c>
      <c r="AP176" s="185">
        <v>0</v>
      </c>
      <c r="AQ176" s="185">
        <v>3</v>
      </c>
      <c r="AR176" s="185">
        <v>0</v>
      </c>
      <c r="AS176" s="185">
        <v>0</v>
      </c>
      <c r="AT176" s="186" t="s">
        <v>1</v>
      </c>
      <c r="AU176" s="89" t="s">
        <v>320</v>
      </c>
      <c r="AV176" s="90" t="e">
        <v>#VALUE!</v>
      </c>
      <c r="AW176" s="91">
        <v>0</v>
      </c>
    </row>
    <row r="177" spans="3:49" x14ac:dyDescent="0.25">
      <c r="C177" s="84">
        <f>C176+1</f>
        <v>168</v>
      </c>
      <c r="D177" s="3" t="s">
        <v>71</v>
      </c>
      <c r="E177" s="199">
        <v>3</v>
      </c>
      <c r="F177" s="199">
        <f>LEFT(E177, FIND("*", E177&amp;"*")-1)*1</f>
        <v>3</v>
      </c>
      <c r="G177" s="200" t="str">
        <f>IF(ISNUMBER(SEARCH("~*", E177)), "*", "")</f>
        <v/>
      </c>
      <c r="H177" s="198" t="str">
        <f>TEXT(I177,"0,0") &amp; J177</f>
        <v>3,0</v>
      </c>
      <c r="I177" s="6">
        <v>3</v>
      </c>
      <c r="J177" s="25" t="s">
        <v>1</v>
      </c>
      <c r="K177" s="2">
        <f>IF(R177&gt;0,1,0)</f>
        <v>0</v>
      </c>
      <c r="L177" s="2">
        <f>IF(J177="",I177,I177+0.1)</f>
        <v>3</v>
      </c>
      <c r="M177" s="197">
        <f>I177-AN177</f>
        <v>0</v>
      </c>
      <c r="N177" s="197">
        <f>IF(J177="",0,1)-IF(AO177="",0,1)</f>
        <v>0</v>
      </c>
      <c r="O177" s="18" t="str">
        <f>_xlfn.TEXTJOIN(,TRUE,
  IF(M177&lt;&gt;0,IF(M177&gt;0,"+","–"),""),
  IF(M177&lt;&gt;0,TEXT(TRUNC(ABS(M177)/0.5)*0.5,"0,0"),""),
  IF(N177&lt;&gt;0,IF(N177&gt;0," +"," –"),""),
  IF(N177&lt;&gt;0,"*","")
)</f>
        <v/>
      </c>
      <c r="P177" s="17" t="str">
        <f>IF(R177 &gt; 0, P176+1, "n/a")</f>
        <v>n/a</v>
      </c>
      <c r="Q177" s="10" t="e">
        <f>IF(AU177=0," ",IF(AU177-P177=0," ",AU177-P177))</f>
        <v>#VALUE!</v>
      </c>
      <c r="R177" s="26">
        <f>Z177+AB177+AF177+AJ177+AL177+AH177+AD177</f>
        <v>0</v>
      </c>
      <c r="S177" s="12">
        <f>R177-AW177</f>
        <v>0</v>
      </c>
      <c r="T177" s="13" t="str">
        <f>IF(SUMIF(Y177:AL177,"&lt;0")&lt;&gt;0,SUMIF(Y177:AL177,"&lt;0")*(-1)," ")</f>
        <v xml:space="preserve"> </v>
      </c>
      <c r="U177" s="14">
        <f>Z177+AB177+AF177+AH177+AJ177+AL177+AD177</f>
        <v>0</v>
      </c>
      <c r="V177" s="48">
        <f>U177-AW177</f>
        <v>0</v>
      </c>
      <c r="W177" s="49">
        <f>ROUNDUP(COUNTIF(Y177:AL177,"&gt; 0")/2,0)</f>
        <v>0</v>
      </c>
      <c r="X177" s="16" t="str">
        <f>IF(W177=0,"-",IF(W177-AW177&gt;8,R177/(8+AW177),R177/W177))</f>
        <v>-</v>
      </c>
      <c r="Y177" s="49" t="s">
        <v>1</v>
      </c>
      <c r="Z177" s="13">
        <v>0</v>
      </c>
      <c r="AA177" s="49" t="s">
        <v>1</v>
      </c>
      <c r="AB177" s="13">
        <v>0</v>
      </c>
      <c r="AC177" s="49" t="s">
        <v>1</v>
      </c>
      <c r="AD177" s="13">
        <v>0</v>
      </c>
      <c r="AE177" s="49" t="s">
        <v>1</v>
      </c>
      <c r="AF177" s="13">
        <v>0</v>
      </c>
      <c r="AG177" s="49" t="s">
        <v>1</v>
      </c>
      <c r="AH177" s="13">
        <v>0</v>
      </c>
      <c r="AI177" s="49" t="s">
        <v>1</v>
      </c>
      <c r="AJ177" s="13">
        <v>0</v>
      </c>
      <c r="AK177" s="49" t="s">
        <v>1</v>
      </c>
      <c r="AL177" s="13">
        <v>0</v>
      </c>
      <c r="AM177" s="184" t="s">
        <v>318</v>
      </c>
      <c r="AN177" s="177">
        <v>3</v>
      </c>
      <c r="AO177" s="178" t="s">
        <v>1</v>
      </c>
      <c r="AP177" s="185">
        <v>0</v>
      </c>
      <c r="AQ177" s="185">
        <v>3</v>
      </c>
      <c r="AR177" s="185">
        <v>0</v>
      </c>
      <c r="AS177" s="185">
        <v>0</v>
      </c>
      <c r="AT177" s="186" t="s">
        <v>1</v>
      </c>
      <c r="AU177" s="89" t="s">
        <v>320</v>
      </c>
      <c r="AV177" s="90" t="e">
        <v>#VALUE!</v>
      </c>
      <c r="AW177" s="91">
        <v>0</v>
      </c>
    </row>
    <row r="178" spans="3:49" x14ac:dyDescent="0.25">
      <c r="C178" s="84">
        <f>C177+1</f>
        <v>169</v>
      </c>
      <c r="D178" s="3" t="s">
        <v>189</v>
      </c>
      <c r="E178" s="199">
        <v>3</v>
      </c>
      <c r="F178" s="199">
        <f>LEFT(E178, FIND("*", E178&amp;"*")-1)*1</f>
        <v>3</v>
      </c>
      <c r="G178" s="200" t="str">
        <f>IF(ISNUMBER(SEARCH("~*", E178)), "*", "")</f>
        <v/>
      </c>
      <c r="H178" s="198" t="str">
        <f>TEXT(I178,"0,0") &amp; J178</f>
        <v>3,0</v>
      </c>
      <c r="I178" s="6">
        <v>3</v>
      </c>
      <c r="J178" s="25" t="s">
        <v>1</v>
      </c>
      <c r="K178" s="2">
        <f>IF(R178&gt;0,1,0)</f>
        <v>0</v>
      </c>
      <c r="L178" s="2">
        <f>IF(J178="",I178,I178+0.1)</f>
        <v>3</v>
      </c>
      <c r="M178" s="197">
        <f>I178-AN178</f>
        <v>0</v>
      </c>
      <c r="N178" s="197">
        <f>IF(J178="",0,1)-IF(AO178="",0,1)</f>
        <v>0</v>
      </c>
      <c r="O178" s="18" t="str">
        <f>_xlfn.TEXTJOIN(,TRUE,
  IF(M178&lt;&gt;0,IF(M178&gt;0,"+","–"),""),
  IF(M178&lt;&gt;0,TEXT(TRUNC(ABS(M178)/0.5)*0.5,"0,0"),""),
  IF(N178&lt;&gt;0,IF(N178&gt;0," +"," –"),""),
  IF(N178&lt;&gt;0,"*","")
)</f>
        <v/>
      </c>
      <c r="P178" s="17" t="str">
        <f>IF(R178 &gt; 0, P177+1, "n/a")</f>
        <v>n/a</v>
      </c>
      <c r="Q178" s="10" t="e">
        <f>IF(AU178=0," ",IF(AU178-P178=0," ",AU178-P178))</f>
        <v>#VALUE!</v>
      </c>
      <c r="R178" s="26">
        <f>Z178+AB178+AF178+AJ178+AL178+AH178+AD178</f>
        <v>0</v>
      </c>
      <c r="S178" s="12">
        <f>R178-AW178</f>
        <v>0</v>
      </c>
      <c r="T178" s="13" t="str">
        <f>IF(SUMIF(Y178:AL178,"&lt;0")&lt;&gt;0,SUMIF(Y178:AL178,"&lt;0")*(-1)," ")</f>
        <v xml:space="preserve"> </v>
      </c>
      <c r="U178" s="14">
        <f>Z178+AB178+AF178+AH178+AJ178+AL178+AD178</f>
        <v>0</v>
      </c>
      <c r="V178" s="48">
        <f>U178-AW178</f>
        <v>0</v>
      </c>
      <c r="W178" s="49">
        <f>ROUNDUP(COUNTIF(Y178:AL178,"&gt; 0")/2,0)</f>
        <v>0</v>
      </c>
      <c r="X178" s="16" t="str">
        <f>IF(W178=0,"-",IF(W178-AW178&gt;8,R178/(8+AW178),R178/W178))</f>
        <v>-</v>
      </c>
      <c r="Y178" s="49" t="s">
        <v>1</v>
      </c>
      <c r="Z178" s="13">
        <v>0</v>
      </c>
      <c r="AA178" s="49" t="s">
        <v>1</v>
      </c>
      <c r="AB178" s="13">
        <v>0</v>
      </c>
      <c r="AC178" s="49" t="s">
        <v>1</v>
      </c>
      <c r="AD178" s="13">
        <v>0</v>
      </c>
      <c r="AE178" s="49" t="s">
        <v>1</v>
      </c>
      <c r="AF178" s="13">
        <v>0</v>
      </c>
      <c r="AG178" s="49" t="s">
        <v>1</v>
      </c>
      <c r="AH178" s="13">
        <v>0</v>
      </c>
      <c r="AI178" s="49" t="s">
        <v>1</v>
      </c>
      <c r="AJ178" s="13">
        <v>0</v>
      </c>
      <c r="AK178" s="49" t="s">
        <v>1</v>
      </c>
      <c r="AL178" s="13">
        <v>0</v>
      </c>
      <c r="AM178" s="184" t="s">
        <v>318</v>
      </c>
      <c r="AN178" s="177">
        <v>3</v>
      </c>
      <c r="AO178" s="178" t="s">
        <v>1</v>
      </c>
      <c r="AP178" s="185">
        <v>0</v>
      </c>
      <c r="AQ178" s="185">
        <v>3</v>
      </c>
      <c r="AR178" s="185">
        <v>0</v>
      </c>
      <c r="AS178" s="185">
        <v>0</v>
      </c>
      <c r="AT178" s="186" t="s">
        <v>1</v>
      </c>
      <c r="AU178" s="89" t="s">
        <v>320</v>
      </c>
      <c r="AV178" s="90" t="e">
        <v>#VALUE!</v>
      </c>
      <c r="AW178" s="91">
        <v>0</v>
      </c>
    </row>
    <row r="179" spans="3:49" x14ac:dyDescent="0.25">
      <c r="C179" s="84">
        <f>C178+1</f>
        <v>170</v>
      </c>
      <c r="D179" s="3" t="s">
        <v>192</v>
      </c>
      <c r="E179" s="199">
        <v>3</v>
      </c>
      <c r="F179" s="199">
        <f>LEFT(E179, FIND("*", E179&amp;"*")-1)*1</f>
        <v>3</v>
      </c>
      <c r="G179" s="200" t="str">
        <f>IF(ISNUMBER(SEARCH("~*", E179)), "*", "")</f>
        <v/>
      </c>
      <c r="H179" s="198" t="str">
        <f>TEXT(I179,"0,0") &amp; J179</f>
        <v>3,0</v>
      </c>
      <c r="I179" s="6">
        <v>3</v>
      </c>
      <c r="J179" s="25" t="s">
        <v>1</v>
      </c>
      <c r="K179" s="2">
        <f>IF(R179&gt;0,1,0)</f>
        <v>0</v>
      </c>
      <c r="L179" s="2">
        <f>IF(J179="",I179,I179+0.1)</f>
        <v>3</v>
      </c>
      <c r="M179" s="197">
        <f>I179-AN179</f>
        <v>0</v>
      </c>
      <c r="N179" s="197">
        <f>IF(J179="",0,1)-IF(AO179="",0,1)</f>
        <v>0</v>
      </c>
      <c r="O179" s="18" t="str">
        <f>_xlfn.TEXTJOIN(,TRUE,
  IF(M179&lt;&gt;0,IF(M179&gt;0,"+","–"),""),
  IF(M179&lt;&gt;0,TEXT(TRUNC(ABS(M179)/0.5)*0.5,"0,0"),""),
  IF(N179&lt;&gt;0,IF(N179&gt;0," +"," –"),""),
  IF(N179&lt;&gt;0,"*","")
)</f>
        <v/>
      </c>
      <c r="P179" s="17" t="str">
        <f>IF(R179 &gt; 0, P178+1, "n/a")</f>
        <v>n/a</v>
      </c>
      <c r="Q179" s="10" t="e">
        <f>IF(AU179=0," ",IF(AU179-P179=0," ",AU179-P179))</f>
        <v>#VALUE!</v>
      </c>
      <c r="R179" s="26">
        <f>Z179+AB179+AF179+AJ179+AL179+AH179+AD179</f>
        <v>0</v>
      </c>
      <c r="S179" s="12">
        <f>R179-AW179</f>
        <v>0</v>
      </c>
      <c r="T179" s="13" t="str">
        <f>IF(SUMIF(Y179:AL179,"&lt;0")&lt;&gt;0,SUMIF(Y179:AL179,"&lt;0")*(-1)," ")</f>
        <v xml:space="preserve"> </v>
      </c>
      <c r="U179" s="14">
        <f>Z179+AB179+AF179+AH179+AJ179+AL179+AD179</f>
        <v>0</v>
      </c>
      <c r="V179" s="48">
        <f>U179-AW179</f>
        <v>0</v>
      </c>
      <c r="W179" s="49">
        <f>ROUNDUP(COUNTIF(Y179:AL179,"&gt; 0")/2,0)</f>
        <v>0</v>
      </c>
      <c r="X179" s="16" t="str">
        <f>IF(W179=0,"-",IF(W179-AW179&gt;8,R179/(8+AW179),R179/W179))</f>
        <v>-</v>
      </c>
      <c r="Y179" s="49" t="s">
        <v>1</v>
      </c>
      <c r="Z179" s="13">
        <v>0</v>
      </c>
      <c r="AA179" s="49" t="s">
        <v>1</v>
      </c>
      <c r="AB179" s="13">
        <v>0</v>
      </c>
      <c r="AC179" s="49" t="s">
        <v>1</v>
      </c>
      <c r="AD179" s="13">
        <v>0</v>
      </c>
      <c r="AE179" s="49" t="s">
        <v>1</v>
      </c>
      <c r="AF179" s="13">
        <v>0</v>
      </c>
      <c r="AG179" s="49" t="s">
        <v>1</v>
      </c>
      <c r="AH179" s="13">
        <v>0</v>
      </c>
      <c r="AI179" s="49" t="s">
        <v>1</v>
      </c>
      <c r="AJ179" s="13">
        <v>0</v>
      </c>
      <c r="AK179" s="49" t="s">
        <v>1</v>
      </c>
      <c r="AL179" s="13">
        <v>0</v>
      </c>
      <c r="AM179" s="184" t="s">
        <v>318</v>
      </c>
      <c r="AN179" s="177">
        <v>3</v>
      </c>
      <c r="AO179" s="178" t="s">
        <v>1</v>
      </c>
      <c r="AP179" s="185">
        <v>0</v>
      </c>
      <c r="AQ179" s="185">
        <v>3</v>
      </c>
      <c r="AR179" s="185">
        <v>0</v>
      </c>
      <c r="AS179" s="185">
        <v>0</v>
      </c>
      <c r="AT179" s="186" t="s">
        <v>1</v>
      </c>
      <c r="AU179" s="89" t="s">
        <v>320</v>
      </c>
      <c r="AV179" s="90" t="e">
        <v>#VALUE!</v>
      </c>
      <c r="AW179" s="91">
        <v>0</v>
      </c>
    </row>
    <row r="180" spans="3:49" x14ac:dyDescent="0.25">
      <c r="C180" s="84">
        <f>C179+1</f>
        <v>171</v>
      </c>
      <c r="D180" s="3" t="s">
        <v>79</v>
      </c>
      <c r="E180" s="199">
        <v>3</v>
      </c>
      <c r="F180" s="199">
        <f>LEFT(E180, FIND("*", E180&amp;"*")-1)*1</f>
        <v>3</v>
      </c>
      <c r="G180" s="200" t="str">
        <f>IF(ISNUMBER(SEARCH("~*", E180)), "*", "")</f>
        <v/>
      </c>
      <c r="H180" s="198" t="str">
        <f>TEXT(I180,"0,0") &amp; J180</f>
        <v>3,0</v>
      </c>
      <c r="I180" s="6">
        <v>3</v>
      </c>
      <c r="J180" s="25" t="s">
        <v>1</v>
      </c>
      <c r="K180" s="2">
        <f>IF(R180&gt;0,1,0)</f>
        <v>0</v>
      </c>
      <c r="L180" s="2">
        <f>IF(J180="",I180,I180+0.1)</f>
        <v>3</v>
      </c>
      <c r="M180" s="197">
        <f>I180-AN180</f>
        <v>0</v>
      </c>
      <c r="N180" s="197">
        <f>IF(J180="",0,1)-IF(AO180="",0,1)</f>
        <v>0</v>
      </c>
      <c r="O180" s="18" t="str">
        <f>_xlfn.TEXTJOIN(,TRUE,
  IF(M180&lt;&gt;0,IF(M180&gt;0,"+","–"),""),
  IF(M180&lt;&gt;0,TEXT(TRUNC(ABS(M180)/0.5)*0.5,"0,0"),""),
  IF(N180&lt;&gt;0,IF(N180&gt;0," +"," –"),""),
  IF(N180&lt;&gt;0,"*","")
)</f>
        <v/>
      </c>
      <c r="P180" s="17" t="str">
        <f>IF(R180 &gt; 0, P179+1, "n/a")</f>
        <v>n/a</v>
      </c>
      <c r="Q180" s="10" t="e">
        <f>IF(AU180=0," ",IF(AU180-P180=0," ",AU180-P180))</f>
        <v>#VALUE!</v>
      </c>
      <c r="R180" s="26">
        <f>Z180+AB180+AF180+AJ180+AL180+AH180+AD180</f>
        <v>0</v>
      </c>
      <c r="S180" s="12">
        <f>R180-AW180</f>
        <v>0</v>
      </c>
      <c r="T180" s="13" t="str">
        <f>IF(SUMIF(Y180:AL180,"&lt;0")&lt;&gt;0,SUMIF(Y180:AL180,"&lt;0")*(-1)," ")</f>
        <v xml:space="preserve"> </v>
      </c>
      <c r="U180" s="14">
        <f>Z180+AB180+AF180+AH180+AJ180+AL180+AD180</f>
        <v>0</v>
      </c>
      <c r="V180" s="48">
        <f>U180-AW180</f>
        <v>0</v>
      </c>
      <c r="W180" s="49">
        <f>ROUNDUP(COUNTIF(Y180:AL180,"&gt; 0")/2,0)</f>
        <v>0</v>
      </c>
      <c r="X180" s="16" t="str">
        <f>IF(W180=0,"-",IF(W180-AW180&gt;8,R180/(8+AW180),R180/W180))</f>
        <v>-</v>
      </c>
      <c r="Y180" s="49" t="s">
        <v>1</v>
      </c>
      <c r="Z180" s="13">
        <v>0</v>
      </c>
      <c r="AA180" s="49" t="s">
        <v>1</v>
      </c>
      <c r="AB180" s="13">
        <v>0</v>
      </c>
      <c r="AC180" s="49" t="s">
        <v>1</v>
      </c>
      <c r="AD180" s="13">
        <v>0</v>
      </c>
      <c r="AE180" s="49" t="s">
        <v>1</v>
      </c>
      <c r="AF180" s="13">
        <v>0</v>
      </c>
      <c r="AG180" s="49" t="s">
        <v>1</v>
      </c>
      <c r="AH180" s="13">
        <v>0</v>
      </c>
      <c r="AI180" s="49" t="s">
        <v>1</v>
      </c>
      <c r="AJ180" s="13">
        <v>0</v>
      </c>
      <c r="AK180" s="49" t="s">
        <v>1</v>
      </c>
      <c r="AL180" s="13">
        <v>0</v>
      </c>
      <c r="AM180" s="184" t="s">
        <v>318</v>
      </c>
      <c r="AN180" s="177">
        <v>3</v>
      </c>
      <c r="AO180" s="178" t="s">
        <v>1</v>
      </c>
      <c r="AP180" s="185">
        <v>0</v>
      </c>
      <c r="AQ180" s="185">
        <v>3</v>
      </c>
      <c r="AR180" s="185">
        <v>0</v>
      </c>
      <c r="AS180" s="185">
        <v>0</v>
      </c>
      <c r="AT180" s="186" t="s">
        <v>1</v>
      </c>
      <c r="AU180" s="89" t="s">
        <v>320</v>
      </c>
      <c r="AV180" s="90" t="e">
        <v>#VALUE!</v>
      </c>
      <c r="AW180" s="91">
        <v>0</v>
      </c>
    </row>
    <row r="181" spans="3:49" x14ac:dyDescent="0.25">
      <c r="C181" s="84">
        <f>C180+1</f>
        <v>172</v>
      </c>
      <c r="D181" s="3" t="s">
        <v>81</v>
      </c>
      <c r="E181" s="199">
        <v>3</v>
      </c>
      <c r="F181" s="199">
        <f>LEFT(E181, FIND("*", E181&amp;"*")-1)*1</f>
        <v>3</v>
      </c>
      <c r="G181" s="200" t="str">
        <f>IF(ISNUMBER(SEARCH("~*", E181)), "*", "")</f>
        <v/>
      </c>
      <c r="H181" s="198" t="str">
        <f>TEXT(I181,"0,0") &amp; J181</f>
        <v>3,0</v>
      </c>
      <c r="I181" s="6">
        <v>3</v>
      </c>
      <c r="J181" s="25" t="s">
        <v>1</v>
      </c>
      <c r="K181" s="2">
        <f>IF(R181&gt;0,1,0)</f>
        <v>0</v>
      </c>
      <c r="L181" s="2">
        <f>IF(J181="",I181,I181+0.1)</f>
        <v>3</v>
      </c>
      <c r="M181" s="197">
        <f>I181-AN181</f>
        <v>0</v>
      </c>
      <c r="N181" s="197">
        <f>IF(J181="",0,1)-IF(AO181="",0,1)</f>
        <v>0</v>
      </c>
      <c r="O181" s="18" t="str">
        <f>_xlfn.TEXTJOIN(,TRUE,
  IF(M181&lt;&gt;0,IF(M181&gt;0,"+","–"),""),
  IF(M181&lt;&gt;0,TEXT(TRUNC(ABS(M181)/0.5)*0.5,"0,0"),""),
  IF(N181&lt;&gt;0,IF(N181&gt;0," +"," –"),""),
  IF(N181&lt;&gt;0,"*","")
)</f>
        <v/>
      </c>
      <c r="P181" s="17" t="str">
        <f>IF(R181 &gt; 0, P180+1, "n/a")</f>
        <v>n/a</v>
      </c>
      <c r="Q181" s="10" t="e">
        <f>IF(AU181=0," ",IF(AU181-P181=0," ",AU181-P181))</f>
        <v>#VALUE!</v>
      </c>
      <c r="R181" s="26">
        <f>Z181+AB181+AF181+AJ181+AL181+AH181+AD181</f>
        <v>0</v>
      </c>
      <c r="S181" s="12">
        <f>R181-AW181</f>
        <v>0</v>
      </c>
      <c r="T181" s="13" t="str">
        <f>IF(SUMIF(Y181:AL181,"&lt;0")&lt;&gt;0,SUMIF(Y181:AL181,"&lt;0")*(-1)," ")</f>
        <v xml:space="preserve"> </v>
      </c>
      <c r="U181" s="14">
        <f>Z181+AB181+AF181+AH181+AJ181+AL181+AD181</f>
        <v>0</v>
      </c>
      <c r="V181" s="48">
        <f>U181-AW181</f>
        <v>0</v>
      </c>
      <c r="W181" s="49">
        <f>ROUNDUP(COUNTIF(Y181:AL181,"&gt; 0")/2,0)</f>
        <v>0</v>
      </c>
      <c r="X181" s="16" t="str">
        <f>IF(W181=0,"-",IF(W181-AW181&gt;8,R181/(8+AW181),R181/W181))</f>
        <v>-</v>
      </c>
      <c r="Y181" s="49" t="s">
        <v>1</v>
      </c>
      <c r="Z181" s="13">
        <v>0</v>
      </c>
      <c r="AA181" s="49" t="s">
        <v>1</v>
      </c>
      <c r="AB181" s="13">
        <v>0</v>
      </c>
      <c r="AC181" s="49" t="s">
        <v>1</v>
      </c>
      <c r="AD181" s="13">
        <v>0</v>
      </c>
      <c r="AE181" s="49" t="s">
        <v>1</v>
      </c>
      <c r="AF181" s="13">
        <v>0</v>
      </c>
      <c r="AG181" s="49" t="s">
        <v>1</v>
      </c>
      <c r="AH181" s="13">
        <v>0</v>
      </c>
      <c r="AI181" s="49" t="s">
        <v>1</v>
      </c>
      <c r="AJ181" s="13">
        <v>0</v>
      </c>
      <c r="AK181" s="49" t="s">
        <v>1</v>
      </c>
      <c r="AL181" s="13">
        <v>0</v>
      </c>
      <c r="AM181" s="184" t="s">
        <v>318</v>
      </c>
      <c r="AN181" s="177">
        <v>3</v>
      </c>
      <c r="AO181" s="178" t="s">
        <v>1</v>
      </c>
      <c r="AP181" s="185">
        <v>0</v>
      </c>
      <c r="AQ181" s="185">
        <v>3</v>
      </c>
      <c r="AR181" s="185">
        <v>0</v>
      </c>
      <c r="AS181" s="185">
        <v>0</v>
      </c>
      <c r="AT181" s="186" t="s">
        <v>1</v>
      </c>
      <c r="AU181" s="89" t="s">
        <v>320</v>
      </c>
      <c r="AV181" s="90" t="e">
        <v>#VALUE!</v>
      </c>
      <c r="AW181" s="91">
        <v>0</v>
      </c>
    </row>
    <row r="182" spans="3:49" x14ac:dyDescent="0.25">
      <c r="C182" s="84">
        <f>C181+1</f>
        <v>173</v>
      </c>
      <c r="D182" s="3" t="s">
        <v>82</v>
      </c>
      <c r="E182" s="199">
        <v>3</v>
      </c>
      <c r="F182" s="199">
        <f>LEFT(E182, FIND("*", E182&amp;"*")-1)*1</f>
        <v>3</v>
      </c>
      <c r="G182" s="200" t="str">
        <f>IF(ISNUMBER(SEARCH("~*", E182)), "*", "")</f>
        <v/>
      </c>
      <c r="H182" s="198" t="str">
        <f>TEXT(I182,"0,0") &amp; J182</f>
        <v>3,0</v>
      </c>
      <c r="I182" s="6">
        <v>3</v>
      </c>
      <c r="J182" s="25" t="s">
        <v>1</v>
      </c>
      <c r="K182" s="2">
        <f>IF(R182&gt;0,1,0)</f>
        <v>0</v>
      </c>
      <c r="L182" s="2">
        <f>IF(J182="",I182,I182+0.1)</f>
        <v>3</v>
      </c>
      <c r="M182" s="197">
        <f>I182-AN182</f>
        <v>0</v>
      </c>
      <c r="N182" s="197">
        <f>IF(J182="",0,1)-IF(AO182="",0,1)</f>
        <v>0</v>
      </c>
      <c r="O182" s="18" t="str">
        <f>_xlfn.TEXTJOIN(,TRUE,
  IF(M182&lt;&gt;0,IF(M182&gt;0,"+","–"),""),
  IF(M182&lt;&gt;0,TEXT(TRUNC(ABS(M182)/0.5)*0.5,"0,0"),""),
  IF(N182&lt;&gt;0,IF(N182&gt;0," +"," –"),""),
  IF(N182&lt;&gt;0,"*","")
)</f>
        <v/>
      </c>
      <c r="P182" s="17" t="str">
        <f>IF(R182 &gt; 0, P181+1, "n/a")</f>
        <v>n/a</v>
      </c>
      <c r="Q182" s="10" t="e">
        <f>IF(AU182=0," ",IF(AU182-P182=0," ",AU182-P182))</f>
        <v>#VALUE!</v>
      </c>
      <c r="R182" s="26">
        <f>Z182+AB182+AF182+AJ182+AL182+AH182+AD182</f>
        <v>0</v>
      </c>
      <c r="S182" s="12">
        <f>R182-AW182</f>
        <v>0</v>
      </c>
      <c r="T182" s="13" t="str">
        <f>IF(SUMIF(Y182:AL182,"&lt;0")&lt;&gt;0,SUMIF(Y182:AL182,"&lt;0")*(-1)," ")</f>
        <v xml:space="preserve"> </v>
      </c>
      <c r="U182" s="14">
        <f>Z182+AB182+AF182+AH182+AJ182+AL182+AD182</f>
        <v>0</v>
      </c>
      <c r="V182" s="48">
        <f>U182-AW182</f>
        <v>0</v>
      </c>
      <c r="W182" s="49">
        <f>ROUNDUP(COUNTIF(Y182:AL182,"&gt; 0")/2,0)</f>
        <v>0</v>
      </c>
      <c r="X182" s="16" t="str">
        <f>IF(W182=0,"-",IF(W182-AW182&gt;8,R182/(8+AW182),R182/W182))</f>
        <v>-</v>
      </c>
      <c r="Y182" s="49" t="s">
        <v>1</v>
      </c>
      <c r="Z182" s="13">
        <v>0</v>
      </c>
      <c r="AA182" s="49" t="s">
        <v>1</v>
      </c>
      <c r="AB182" s="13">
        <v>0</v>
      </c>
      <c r="AC182" s="49" t="s">
        <v>1</v>
      </c>
      <c r="AD182" s="13">
        <v>0</v>
      </c>
      <c r="AE182" s="49" t="s">
        <v>1</v>
      </c>
      <c r="AF182" s="13">
        <v>0</v>
      </c>
      <c r="AG182" s="49" t="s">
        <v>1</v>
      </c>
      <c r="AH182" s="13">
        <v>0</v>
      </c>
      <c r="AI182" s="49" t="s">
        <v>1</v>
      </c>
      <c r="AJ182" s="13">
        <v>0</v>
      </c>
      <c r="AK182" s="49" t="s">
        <v>1</v>
      </c>
      <c r="AL182" s="13">
        <v>0</v>
      </c>
      <c r="AM182" s="184" t="s">
        <v>318</v>
      </c>
      <c r="AN182" s="177">
        <v>3</v>
      </c>
      <c r="AO182" s="178" t="s">
        <v>1</v>
      </c>
      <c r="AP182" s="185">
        <v>0</v>
      </c>
      <c r="AQ182" s="185">
        <v>3</v>
      </c>
      <c r="AR182" s="185">
        <v>0</v>
      </c>
      <c r="AS182" s="185">
        <v>0</v>
      </c>
      <c r="AT182" s="186" t="s">
        <v>1</v>
      </c>
      <c r="AU182" s="89" t="s">
        <v>320</v>
      </c>
      <c r="AV182" s="90" t="e">
        <v>#VALUE!</v>
      </c>
      <c r="AW182" s="91">
        <v>0</v>
      </c>
    </row>
    <row r="183" spans="3:49" x14ac:dyDescent="0.25">
      <c r="C183" s="84">
        <f>C182+1</f>
        <v>174</v>
      </c>
      <c r="D183" s="3" t="s">
        <v>195</v>
      </c>
      <c r="E183" s="199">
        <v>3</v>
      </c>
      <c r="F183" s="199">
        <f>LEFT(E183, FIND("*", E183&amp;"*")-1)*1</f>
        <v>3</v>
      </c>
      <c r="G183" s="200" t="str">
        <f>IF(ISNUMBER(SEARCH("~*", E183)), "*", "")</f>
        <v/>
      </c>
      <c r="H183" s="198" t="str">
        <f>TEXT(I183,"0,0") &amp; J183</f>
        <v>3,0</v>
      </c>
      <c r="I183" s="6">
        <v>3</v>
      </c>
      <c r="J183" s="25" t="s">
        <v>1</v>
      </c>
      <c r="K183" s="2">
        <f>IF(R183&gt;0,1,0)</f>
        <v>0</v>
      </c>
      <c r="L183" s="2">
        <f>IF(J183="",I183,I183+0.1)</f>
        <v>3</v>
      </c>
      <c r="M183" s="197">
        <f>I183-AN183</f>
        <v>0</v>
      </c>
      <c r="N183" s="197">
        <f>IF(J183="",0,1)-IF(AO183="",0,1)</f>
        <v>0</v>
      </c>
      <c r="O183" s="18" t="str">
        <f>_xlfn.TEXTJOIN(,TRUE,
  IF(M183&lt;&gt;0,IF(M183&gt;0,"+","–"),""),
  IF(M183&lt;&gt;0,TEXT(TRUNC(ABS(M183)/0.5)*0.5,"0,0"),""),
  IF(N183&lt;&gt;0,IF(N183&gt;0," +"," –"),""),
  IF(N183&lt;&gt;0,"*","")
)</f>
        <v/>
      </c>
      <c r="P183" s="17" t="str">
        <f>IF(R183 &gt; 0, P182+1, "n/a")</f>
        <v>n/a</v>
      </c>
      <c r="Q183" s="10" t="e">
        <f>IF(AU183=0," ",IF(AU183-P183=0," ",AU183-P183))</f>
        <v>#VALUE!</v>
      </c>
      <c r="R183" s="26">
        <f>Z183+AB183+AF183+AJ183+AL183+AH183+AD183</f>
        <v>0</v>
      </c>
      <c r="S183" s="12">
        <f>R183-AW183</f>
        <v>0</v>
      </c>
      <c r="T183" s="13" t="str">
        <f>IF(SUMIF(Y183:AL183,"&lt;0")&lt;&gt;0,SUMIF(Y183:AL183,"&lt;0")*(-1)," ")</f>
        <v xml:space="preserve"> </v>
      </c>
      <c r="U183" s="14">
        <f>Z183+AB183+AF183+AH183+AJ183+AL183+AD183</f>
        <v>0</v>
      </c>
      <c r="V183" s="48">
        <f>U183-AW183</f>
        <v>0</v>
      </c>
      <c r="W183" s="49">
        <f>ROUNDUP(COUNTIF(Y183:AL183,"&gt; 0")/2,0)</f>
        <v>0</v>
      </c>
      <c r="X183" s="16" t="str">
        <f>IF(W183=0,"-",IF(W183-AW183&gt;8,R183/(8+AW183),R183/W183))</f>
        <v>-</v>
      </c>
      <c r="Y183" s="49" t="s">
        <v>1</v>
      </c>
      <c r="Z183" s="13">
        <v>0</v>
      </c>
      <c r="AA183" s="49" t="s">
        <v>1</v>
      </c>
      <c r="AB183" s="13">
        <v>0</v>
      </c>
      <c r="AC183" s="49" t="s">
        <v>1</v>
      </c>
      <c r="AD183" s="13">
        <v>0</v>
      </c>
      <c r="AE183" s="49" t="s">
        <v>1</v>
      </c>
      <c r="AF183" s="13">
        <v>0</v>
      </c>
      <c r="AG183" s="49" t="s">
        <v>1</v>
      </c>
      <c r="AH183" s="13">
        <v>0</v>
      </c>
      <c r="AI183" s="49" t="s">
        <v>1</v>
      </c>
      <c r="AJ183" s="13">
        <v>0</v>
      </c>
      <c r="AK183" s="49" t="s">
        <v>1</v>
      </c>
      <c r="AL183" s="13">
        <v>0</v>
      </c>
      <c r="AM183" s="184" t="s">
        <v>318</v>
      </c>
      <c r="AN183" s="177">
        <v>3</v>
      </c>
      <c r="AO183" s="178" t="s">
        <v>1</v>
      </c>
      <c r="AP183" s="185">
        <v>0</v>
      </c>
      <c r="AQ183" s="185">
        <v>3</v>
      </c>
      <c r="AR183" s="185">
        <v>0</v>
      </c>
      <c r="AS183" s="185">
        <v>0</v>
      </c>
      <c r="AT183" s="186" t="s">
        <v>1</v>
      </c>
      <c r="AU183" s="89" t="s">
        <v>320</v>
      </c>
      <c r="AV183" s="90" t="e">
        <v>#VALUE!</v>
      </c>
      <c r="AW183" s="91">
        <v>0</v>
      </c>
    </row>
    <row r="184" spans="3:49" x14ac:dyDescent="0.25">
      <c r="C184" s="84">
        <f>C183+1</f>
        <v>175</v>
      </c>
      <c r="D184" s="3" t="s">
        <v>85</v>
      </c>
      <c r="E184" s="199">
        <v>3</v>
      </c>
      <c r="F184" s="199">
        <f>LEFT(E184, FIND("*", E184&amp;"*")-1)*1</f>
        <v>3</v>
      </c>
      <c r="G184" s="200" t="str">
        <f>IF(ISNUMBER(SEARCH("~*", E184)), "*", "")</f>
        <v/>
      </c>
      <c r="H184" s="198" t="str">
        <f>TEXT(I184,"0,0") &amp; J184</f>
        <v>3,0</v>
      </c>
      <c r="I184" s="6">
        <v>3</v>
      </c>
      <c r="J184" s="25" t="s">
        <v>1</v>
      </c>
      <c r="K184" s="2">
        <f>IF(R184&gt;0,1,0)</f>
        <v>0</v>
      </c>
      <c r="L184" s="2">
        <f>IF(J184="",I184,I184+0.1)</f>
        <v>3</v>
      </c>
      <c r="M184" s="197">
        <f>I184-AN184</f>
        <v>0</v>
      </c>
      <c r="N184" s="197">
        <f>IF(J184="",0,1)-IF(AO184="",0,1)</f>
        <v>0</v>
      </c>
      <c r="O184" s="18" t="str">
        <f>_xlfn.TEXTJOIN(,TRUE,
  IF(M184&lt;&gt;0,IF(M184&gt;0,"+","–"),""),
  IF(M184&lt;&gt;0,TEXT(TRUNC(ABS(M184)/0.5)*0.5,"0,0"),""),
  IF(N184&lt;&gt;0,IF(N184&gt;0," +"," –"),""),
  IF(N184&lt;&gt;0,"*","")
)</f>
        <v/>
      </c>
      <c r="P184" s="17" t="str">
        <f>IF(R184 &gt; 0, P183+1, "n/a")</f>
        <v>n/a</v>
      </c>
      <c r="Q184" s="10" t="e">
        <f>IF(AU184=0," ",IF(AU184-P184=0," ",AU184-P184))</f>
        <v>#VALUE!</v>
      </c>
      <c r="R184" s="26">
        <f>Z184+AB184+AF184+AJ184+AL184+AH184+AD184</f>
        <v>0</v>
      </c>
      <c r="S184" s="12">
        <f>R184-AW184</f>
        <v>0</v>
      </c>
      <c r="T184" s="13" t="str">
        <f>IF(SUMIF(Y184:AL184,"&lt;0")&lt;&gt;0,SUMIF(Y184:AL184,"&lt;0")*(-1)," ")</f>
        <v xml:space="preserve"> </v>
      </c>
      <c r="U184" s="14">
        <f>Z184+AB184+AF184+AH184+AJ184+AL184+AD184</f>
        <v>0</v>
      </c>
      <c r="V184" s="48">
        <f>U184-AW184</f>
        <v>0</v>
      </c>
      <c r="W184" s="49">
        <f>ROUNDUP(COUNTIF(Y184:AL184,"&gt; 0")/2,0)</f>
        <v>0</v>
      </c>
      <c r="X184" s="16" t="str">
        <f>IF(W184=0,"-",IF(W184-AW184&gt;8,R184/(8+AW184),R184/W184))</f>
        <v>-</v>
      </c>
      <c r="Y184" s="49" t="s">
        <v>1</v>
      </c>
      <c r="Z184" s="13">
        <v>0</v>
      </c>
      <c r="AA184" s="49" t="s">
        <v>1</v>
      </c>
      <c r="AB184" s="13">
        <v>0</v>
      </c>
      <c r="AC184" s="49" t="s">
        <v>1</v>
      </c>
      <c r="AD184" s="13">
        <v>0</v>
      </c>
      <c r="AE184" s="49" t="s">
        <v>1</v>
      </c>
      <c r="AF184" s="13">
        <v>0</v>
      </c>
      <c r="AG184" s="49" t="s">
        <v>1</v>
      </c>
      <c r="AH184" s="13">
        <v>0</v>
      </c>
      <c r="AI184" s="49" t="s">
        <v>1</v>
      </c>
      <c r="AJ184" s="13">
        <v>0</v>
      </c>
      <c r="AK184" s="49" t="s">
        <v>1</v>
      </c>
      <c r="AL184" s="13">
        <v>0</v>
      </c>
      <c r="AM184" s="184" t="s">
        <v>318</v>
      </c>
      <c r="AN184" s="177">
        <v>3</v>
      </c>
      <c r="AO184" s="178" t="s">
        <v>1</v>
      </c>
      <c r="AP184" s="185">
        <v>0</v>
      </c>
      <c r="AQ184" s="185">
        <v>3</v>
      </c>
      <c r="AR184" s="185">
        <v>0</v>
      </c>
      <c r="AS184" s="185">
        <v>0</v>
      </c>
      <c r="AT184" s="186" t="s">
        <v>1</v>
      </c>
      <c r="AU184" s="89" t="s">
        <v>320</v>
      </c>
      <c r="AV184" s="90" t="e">
        <v>#VALUE!</v>
      </c>
      <c r="AW184" s="91">
        <v>0</v>
      </c>
    </row>
    <row r="185" spans="3:49" x14ac:dyDescent="0.25">
      <c r="C185" s="84">
        <f>C184+1</f>
        <v>176</v>
      </c>
      <c r="D185" s="3" t="s">
        <v>87</v>
      </c>
      <c r="E185" s="199">
        <v>3</v>
      </c>
      <c r="F185" s="199">
        <f>LEFT(E185, FIND("*", E185&amp;"*")-1)*1</f>
        <v>3</v>
      </c>
      <c r="G185" s="200" t="str">
        <f>IF(ISNUMBER(SEARCH("~*", E185)), "*", "")</f>
        <v/>
      </c>
      <c r="H185" s="198" t="str">
        <f>TEXT(I185,"0,0") &amp; J185</f>
        <v>3,0</v>
      </c>
      <c r="I185" s="6">
        <v>3</v>
      </c>
      <c r="J185" s="25" t="s">
        <v>1</v>
      </c>
      <c r="K185" s="2">
        <f>IF(R185&gt;0,1,0)</f>
        <v>0</v>
      </c>
      <c r="L185" s="2">
        <f>IF(J185="",I185,I185+0.1)</f>
        <v>3</v>
      </c>
      <c r="M185" s="197">
        <f>I185-AN185</f>
        <v>0</v>
      </c>
      <c r="N185" s="197">
        <f>IF(J185="",0,1)-IF(AO185="",0,1)</f>
        <v>0</v>
      </c>
      <c r="O185" s="18" t="str">
        <f>_xlfn.TEXTJOIN(,TRUE,
  IF(M185&lt;&gt;0,IF(M185&gt;0,"+","–"),""),
  IF(M185&lt;&gt;0,TEXT(TRUNC(ABS(M185)/0.5)*0.5,"0,0"),""),
  IF(N185&lt;&gt;0,IF(N185&gt;0," +"," –"),""),
  IF(N185&lt;&gt;0,"*","")
)</f>
        <v/>
      </c>
      <c r="P185" s="17" t="str">
        <f>IF(R185 &gt; 0, P184+1, "n/a")</f>
        <v>n/a</v>
      </c>
      <c r="Q185" s="10" t="e">
        <f>IF(AU185=0," ",IF(AU185-P185=0," ",AU185-P185))</f>
        <v>#VALUE!</v>
      </c>
      <c r="R185" s="26">
        <f>Z185+AB185+AF185+AJ185+AL185+AH185+AD185</f>
        <v>0</v>
      </c>
      <c r="S185" s="12">
        <f>R185-AW185</f>
        <v>0</v>
      </c>
      <c r="T185" s="13" t="str">
        <f>IF(SUMIF(Y185:AL185,"&lt;0")&lt;&gt;0,SUMIF(Y185:AL185,"&lt;0")*(-1)," ")</f>
        <v xml:space="preserve"> </v>
      </c>
      <c r="U185" s="14">
        <f>Z185+AB185+AF185+AH185+AJ185+AL185+AD185</f>
        <v>0</v>
      </c>
      <c r="V185" s="48">
        <f>U185-AW185</f>
        <v>0</v>
      </c>
      <c r="W185" s="49">
        <f>ROUNDUP(COUNTIF(Y185:AL185,"&gt; 0")/2,0)</f>
        <v>0</v>
      </c>
      <c r="X185" s="16" t="str">
        <f>IF(W185=0,"-",IF(W185-AW185&gt;8,R185/(8+AW185),R185/W185))</f>
        <v>-</v>
      </c>
      <c r="Y185" s="49" t="s">
        <v>1</v>
      </c>
      <c r="Z185" s="13">
        <v>0</v>
      </c>
      <c r="AA185" s="49" t="s">
        <v>1</v>
      </c>
      <c r="AB185" s="13">
        <v>0</v>
      </c>
      <c r="AC185" s="49" t="s">
        <v>1</v>
      </c>
      <c r="AD185" s="13">
        <v>0</v>
      </c>
      <c r="AE185" s="49" t="s">
        <v>1</v>
      </c>
      <c r="AF185" s="13">
        <v>0</v>
      </c>
      <c r="AG185" s="49" t="s">
        <v>1</v>
      </c>
      <c r="AH185" s="13">
        <v>0</v>
      </c>
      <c r="AI185" s="49" t="s">
        <v>1</v>
      </c>
      <c r="AJ185" s="13">
        <v>0</v>
      </c>
      <c r="AK185" s="49" t="s">
        <v>1</v>
      </c>
      <c r="AL185" s="13">
        <v>0</v>
      </c>
      <c r="AM185" s="184" t="s">
        <v>318</v>
      </c>
      <c r="AN185" s="177">
        <v>3</v>
      </c>
      <c r="AO185" s="178" t="s">
        <v>1</v>
      </c>
      <c r="AP185" s="185">
        <v>0</v>
      </c>
      <c r="AQ185" s="185">
        <v>3</v>
      </c>
      <c r="AR185" s="185">
        <v>0</v>
      </c>
      <c r="AS185" s="185">
        <v>0</v>
      </c>
      <c r="AT185" s="186" t="s">
        <v>1</v>
      </c>
      <c r="AU185" s="89" t="s">
        <v>320</v>
      </c>
      <c r="AV185" s="90" t="e">
        <v>#VALUE!</v>
      </c>
      <c r="AW185" s="91">
        <v>0</v>
      </c>
    </row>
    <row r="186" spans="3:49" x14ac:dyDescent="0.25">
      <c r="C186" s="84">
        <f>C185+1</f>
        <v>177</v>
      </c>
      <c r="D186" s="3" t="s">
        <v>196</v>
      </c>
      <c r="E186" s="199">
        <v>3</v>
      </c>
      <c r="F186" s="199">
        <f>LEFT(E186, FIND("*", E186&amp;"*")-1)*1</f>
        <v>3</v>
      </c>
      <c r="G186" s="200" t="str">
        <f>IF(ISNUMBER(SEARCH("~*", E186)), "*", "")</f>
        <v/>
      </c>
      <c r="H186" s="198" t="str">
        <f>TEXT(I186,"0,0") &amp; J186</f>
        <v>3,0</v>
      </c>
      <c r="I186" s="6">
        <v>3</v>
      </c>
      <c r="J186" s="25" t="s">
        <v>1</v>
      </c>
      <c r="K186" s="2">
        <f>IF(R186&gt;0,1,0)</f>
        <v>0</v>
      </c>
      <c r="L186" s="2">
        <f>IF(J186="",I186,I186+0.1)</f>
        <v>3</v>
      </c>
      <c r="M186" s="197">
        <f>I186-AN186</f>
        <v>0</v>
      </c>
      <c r="N186" s="197">
        <f>IF(J186="",0,1)-IF(AO186="",0,1)</f>
        <v>0</v>
      </c>
      <c r="O186" s="18" t="str">
        <f>_xlfn.TEXTJOIN(,TRUE,
  IF(M186&lt;&gt;0,IF(M186&gt;0,"+","–"),""),
  IF(M186&lt;&gt;0,TEXT(TRUNC(ABS(M186)/0.5)*0.5,"0,0"),""),
  IF(N186&lt;&gt;0,IF(N186&gt;0," +"," –"),""),
  IF(N186&lt;&gt;0,"*","")
)</f>
        <v/>
      </c>
      <c r="P186" s="17" t="str">
        <f>IF(R186 &gt; 0, P185+1, "n/a")</f>
        <v>n/a</v>
      </c>
      <c r="Q186" s="10" t="e">
        <f>IF(AU186=0," ",IF(AU186-P186=0," ",AU186-P186))</f>
        <v>#VALUE!</v>
      </c>
      <c r="R186" s="26">
        <f>Z186+AB186+AF186+AJ186+AL186+AH186+AD186</f>
        <v>0</v>
      </c>
      <c r="S186" s="12">
        <f>R186-AW186</f>
        <v>0</v>
      </c>
      <c r="T186" s="13" t="str">
        <f>IF(SUMIF(Y186:AL186,"&lt;0")&lt;&gt;0,SUMIF(Y186:AL186,"&lt;0")*(-1)," ")</f>
        <v xml:space="preserve"> </v>
      </c>
      <c r="U186" s="14">
        <f>Z186+AB186+AF186+AH186+AJ186+AL186+AD186</f>
        <v>0</v>
      </c>
      <c r="V186" s="48">
        <f>U186-AW186</f>
        <v>0</v>
      </c>
      <c r="W186" s="49">
        <f>ROUNDUP(COUNTIF(Y186:AL186,"&gt; 0")/2,0)</f>
        <v>0</v>
      </c>
      <c r="X186" s="16" t="str">
        <f>IF(W186=0,"-",IF(W186-AW186&gt;8,R186/(8+AW186),R186/W186))</f>
        <v>-</v>
      </c>
      <c r="Y186" s="49" t="s">
        <v>1</v>
      </c>
      <c r="Z186" s="13">
        <v>0</v>
      </c>
      <c r="AA186" s="49" t="s">
        <v>1</v>
      </c>
      <c r="AB186" s="13">
        <v>0</v>
      </c>
      <c r="AC186" s="49" t="s">
        <v>1</v>
      </c>
      <c r="AD186" s="13">
        <v>0</v>
      </c>
      <c r="AE186" s="49" t="s">
        <v>1</v>
      </c>
      <c r="AF186" s="13">
        <v>0</v>
      </c>
      <c r="AG186" s="49" t="s">
        <v>1</v>
      </c>
      <c r="AH186" s="13">
        <v>0</v>
      </c>
      <c r="AI186" s="49" t="s">
        <v>1</v>
      </c>
      <c r="AJ186" s="13">
        <v>0</v>
      </c>
      <c r="AK186" s="49" t="s">
        <v>1</v>
      </c>
      <c r="AL186" s="13">
        <v>0</v>
      </c>
      <c r="AM186" s="184" t="s">
        <v>318</v>
      </c>
      <c r="AN186" s="177">
        <v>3</v>
      </c>
      <c r="AO186" s="178" t="s">
        <v>1</v>
      </c>
      <c r="AP186" s="185">
        <v>0</v>
      </c>
      <c r="AQ186" s="185">
        <v>3</v>
      </c>
      <c r="AR186" s="185">
        <v>0</v>
      </c>
      <c r="AS186" s="185">
        <v>0</v>
      </c>
      <c r="AT186" s="186" t="s">
        <v>1</v>
      </c>
      <c r="AU186" s="89" t="s">
        <v>320</v>
      </c>
      <c r="AV186" s="90" t="e">
        <v>#VALUE!</v>
      </c>
      <c r="AW186" s="91">
        <v>0</v>
      </c>
    </row>
    <row r="187" spans="3:49" x14ac:dyDescent="0.25">
      <c r="C187" s="84">
        <f>C186+1</f>
        <v>178</v>
      </c>
      <c r="D187" s="3" t="s">
        <v>198</v>
      </c>
      <c r="E187" s="199">
        <v>3</v>
      </c>
      <c r="F187" s="199">
        <f>LEFT(E187, FIND("*", E187&amp;"*")-1)*1</f>
        <v>3</v>
      </c>
      <c r="G187" s="200" t="str">
        <f>IF(ISNUMBER(SEARCH("~*", E187)), "*", "")</f>
        <v/>
      </c>
      <c r="H187" s="198" t="str">
        <f>TEXT(I187,"0,0") &amp; J187</f>
        <v>3,0</v>
      </c>
      <c r="I187" s="6">
        <v>3</v>
      </c>
      <c r="J187" s="25" t="s">
        <v>1</v>
      </c>
      <c r="K187" s="2">
        <f>IF(R187&gt;0,1,0)</f>
        <v>0</v>
      </c>
      <c r="L187" s="2">
        <f>IF(J187="",I187,I187+0.1)</f>
        <v>3</v>
      </c>
      <c r="M187" s="197">
        <f>I187-AN187</f>
        <v>0</v>
      </c>
      <c r="N187" s="197">
        <f>IF(J187="",0,1)-IF(AO187="",0,1)</f>
        <v>0</v>
      </c>
      <c r="O187" s="18" t="str">
        <f>_xlfn.TEXTJOIN(,TRUE,
  IF(M187&lt;&gt;0,IF(M187&gt;0,"+","–"),""),
  IF(M187&lt;&gt;0,TEXT(TRUNC(ABS(M187)/0.5)*0.5,"0,0"),""),
  IF(N187&lt;&gt;0,IF(N187&gt;0," +"," –"),""),
  IF(N187&lt;&gt;0,"*","")
)</f>
        <v/>
      </c>
      <c r="P187" s="17" t="str">
        <f>IF(R187 &gt; 0, P186+1, "n/a")</f>
        <v>n/a</v>
      </c>
      <c r="Q187" s="10" t="e">
        <f>IF(AU187=0," ",IF(AU187-P187=0," ",AU187-P187))</f>
        <v>#VALUE!</v>
      </c>
      <c r="R187" s="26">
        <f>Z187+AB187+AF187+AJ187+AL187+AH187+AD187</f>
        <v>0</v>
      </c>
      <c r="S187" s="12">
        <f>R187-AW187</f>
        <v>0</v>
      </c>
      <c r="T187" s="13" t="str">
        <f>IF(SUMIF(Y187:AL187,"&lt;0")&lt;&gt;0,SUMIF(Y187:AL187,"&lt;0")*(-1)," ")</f>
        <v xml:space="preserve"> </v>
      </c>
      <c r="U187" s="14">
        <f>Z187+AB187+AF187+AH187+AJ187+AL187+AD187</f>
        <v>0</v>
      </c>
      <c r="V187" s="48">
        <f>U187-AW187</f>
        <v>0</v>
      </c>
      <c r="W187" s="49">
        <f>ROUNDUP(COUNTIF(Y187:AL187,"&gt; 0")/2,0)</f>
        <v>0</v>
      </c>
      <c r="X187" s="16" t="str">
        <f>IF(W187=0,"-",IF(W187-AW187&gt;8,R187/(8+AW187),R187/W187))</f>
        <v>-</v>
      </c>
      <c r="Y187" s="49" t="s">
        <v>1</v>
      </c>
      <c r="Z187" s="13">
        <v>0</v>
      </c>
      <c r="AA187" s="49" t="s">
        <v>1</v>
      </c>
      <c r="AB187" s="13">
        <v>0</v>
      </c>
      <c r="AC187" s="49" t="s">
        <v>1</v>
      </c>
      <c r="AD187" s="13">
        <v>0</v>
      </c>
      <c r="AE187" s="49" t="s">
        <v>1</v>
      </c>
      <c r="AF187" s="13">
        <v>0</v>
      </c>
      <c r="AG187" s="49" t="s">
        <v>1</v>
      </c>
      <c r="AH187" s="13">
        <v>0</v>
      </c>
      <c r="AI187" s="49" t="s">
        <v>1</v>
      </c>
      <c r="AJ187" s="13">
        <v>0</v>
      </c>
      <c r="AK187" s="49" t="s">
        <v>1</v>
      </c>
      <c r="AL187" s="13">
        <v>0</v>
      </c>
      <c r="AM187" s="184" t="s">
        <v>318</v>
      </c>
      <c r="AN187" s="177">
        <v>3</v>
      </c>
      <c r="AO187" s="178" t="s">
        <v>1</v>
      </c>
      <c r="AP187" s="185">
        <v>0</v>
      </c>
      <c r="AQ187" s="185">
        <v>3</v>
      </c>
      <c r="AR187" s="185">
        <v>0</v>
      </c>
      <c r="AS187" s="185">
        <v>0</v>
      </c>
      <c r="AT187" s="186" t="s">
        <v>1</v>
      </c>
      <c r="AU187" s="89" t="s">
        <v>320</v>
      </c>
      <c r="AV187" s="90" t="e">
        <v>#VALUE!</v>
      </c>
      <c r="AW187" s="91">
        <v>0</v>
      </c>
    </row>
    <row r="188" spans="3:49" x14ac:dyDescent="0.25">
      <c r="C188" s="84">
        <f>C187+1</f>
        <v>179</v>
      </c>
      <c r="D188" s="3" t="s">
        <v>300</v>
      </c>
      <c r="E188" s="199">
        <v>3</v>
      </c>
      <c r="F188" s="199">
        <f>LEFT(E188, FIND("*", E188&amp;"*")-1)*1</f>
        <v>3</v>
      </c>
      <c r="G188" s="200" t="str">
        <f>IF(ISNUMBER(SEARCH("~*", E188)), "*", "")</f>
        <v/>
      </c>
      <c r="H188" s="198" t="str">
        <f>TEXT(I188,"0,0") &amp; J188</f>
        <v>3,0</v>
      </c>
      <c r="I188" s="6">
        <v>3</v>
      </c>
      <c r="J188" s="25" t="s">
        <v>1</v>
      </c>
      <c r="K188" s="2">
        <f>IF(R188&gt;0,1,0)</f>
        <v>0</v>
      </c>
      <c r="L188" s="2">
        <f>IF(J188="",I188,I188+0.1)</f>
        <v>3</v>
      </c>
      <c r="M188" s="197">
        <f>I188-AN188</f>
        <v>0</v>
      </c>
      <c r="N188" s="197">
        <f>IF(J188="",0,1)-IF(AO188="",0,1)</f>
        <v>0</v>
      </c>
      <c r="O188" s="18" t="str">
        <f>_xlfn.TEXTJOIN(,TRUE,
  IF(M188&lt;&gt;0,IF(M188&gt;0,"+","–"),""),
  IF(M188&lt;&gt;0,TEXT(TRUNC(ABS(M188)/0.5)*0.5,"0,0"),""),
  IF(N188&lt;&gt;0,IF(N188&gt;0," +"," –"),""),
  IF(N188&lt;&gt;0,"*","")
)</f>
        <v/>
      </c>
      <c r="P188" s="17" t="str">
        <f>IF(R188 &gt; 0, P187+1, "n/a")</f>
        <v>n/a</v>
      </c>
      <c r="Q188" s="10" t="e">
        <f>IF(AU188=0," ",IF(AU188-P188=0," ",AU188-P188))</f>
        <v>#VALUE!</v>
      </c>
      <c r="R188" s="26">
        <f>Z188+AB188+AF188+AJ188+AL188+AH188+AD188</f>
        <v>0</v>
      </c>
      <c r="S188" s="12">
        <f>R188-AW188</f>
        <v>0</v>
      </c>
      <c r="T188" s="13" t="str">
        <f>IF(SUMIF(Y188:AL188,"&lt;0")&lt;&gt;0,SUMIF(Y188:AL188,"&lt;0")*(-1)," ")</f>
        <v xml:space="preserve"> </v>
      </c>
      <c r="U188" s="14">
        <f>Z188+AB188+AF188+AH188+AJ188+AL188+AD188</f>
        <v>0</v>
      </c>
      <c r="V188" s="48">
        <f>U188-AW188</f>
        <v>0</v>
      </c>
      <c r="W188" s="49">
        <f>ROUNDUP(COUNTIF(Y188:AL188,"&gt; 0")/2,0)</f>
        <v>0</v>
      </c>
      <c r="X188" s="16" t="str">
        <f>IF(W188=0,"-",IF(W188-AW188&gt;8,R188/(8+AW188),R188/W188))</f>
        <v>-</v>
      </c>
      <c r="Y188" s="49" t="s">
        <v>1</v>
      </c>
      <c r="Z188" s="13">
        <v>0</v>
      </c>
      <c r="AA188" s="49" t="s">
        <v>1</v>
      </c>
      <c r="AB188" s="13">
        <v>0</v>
      </c>
      <c r="AC188" s="49" t="s">
        <v>1</v>
      </c>
      <c r="AD188" s="13">
        <v>0</v>
      </c>
      <c r="AE188" s="49" t="s">
        <v>1</v>
      </c>
      <c r="AF188" s="13">
        <v>0</v>
      </c>
      <c r="AG188" s="49" t="s">
        <v>1</v>
      </c>
      <c r="AH188" s="13">
        <v>0</v>
      </c>
      <c r="AI188" s="49" t="s">
        <v>1</v>
      </c>
      <c r="AJ188" s="13">
        <v>0</v>
      </c>
      <c r="AK188" s="49" t="s">
        <v>1</v>
      </c>
      <c r="AL188" s="13">
        <v>0</v>
      </c>
      <c r="AM188" s="184" t="s">
        <v>318</v>
      </c>
      <c r="AN188" s="177">
        <v>3</v>
      </c>
      <c r="AO188" s="178" t="s">
        <v>1</v>
      </c>
      <c r="AP188" s="185">
        <v>0</v>
      </c>
      <c r="AQ188" s="185">
        <v>3</v>
      </c>
      <c r="AR188" s="185">
        <v>0</v>
      </c>
      <c r="AS188" s="185">
        <v>0</v>
      </c>
      <c r="AT188" s="186" t="s">
        <v>1</v>
      </c>
      <c r="AU188" s="89" t="s">
        <v>320</v>
      </c>
      <c r="AV188" s="90" t="e">
        <v>#VALUE!</v>
      </c>
      <c r="AW188" s="91">
        <v>0</v>
      </c>
    </row>
    <row r="189" spans="3:49" x14ac:dyDescent="0.25">
      <c r="C189" s="84">
        <f>C188+1</f>
        <v>180</v>
      </c>
      <c r="D189" s="3" t="s">
        <v>199</v>
      </c>
      <c r="E189" s="199">
        <v>3</v>
      </c>
      <c r="F189" s="199">
        <f>LEFT(E189, FIND("*", E189&amp;"*")-1)*1</f>
        <v>3</v>
      </c>
      <c r="G189" s="200" t="str">
        <f>IF(ISNUMBER(SEARCH("~*", E189)), "*", "")</f>
        <v/>
      </c>
      <c r="H189" s="198" t="str">
        <f>TEXT(I189,"0,0") &amp; J189</f>
        <v>3,0</v>
      </c>
      <c r="I189" s="6">
        <v>3</v>
      </c>
      <c r="J189" s="25" t="s">
        <v>1</v>
      </c>
      <c r="K189" s="2">
        <f>IF(R189&gt;0,1,0)</f>
        <v>0</v>
      </c>
      <c r="L189" s="2">
        <f>IF(J189="",I189,I189+0.1)</f>
        <v>3</v>
      </c>
      <c r="M189" s="197">
        <f>I189-AN189</f>
        <v>0</v>
      </c>
      <c r="N189" s="197">
        <f>IF(J189="",0,1)-IF(AO189="",0,1)</f>
        <v>0</v>
      </c>
      <c r="O189" s="18" t="str">
        <f>_xlfn.TEXTJOIN(,TRUE,
  IF(M189&lt;&gt;0,IF(M189&gt;0,"+","–"),""),
  IF(M189&lt;&gt;0,TEXT(TRUNC(ABS(M189)/0.5)*0.5,"0,0"),""),
  IF(N189&lt;&gt;0,IF(N189&gt;0," +"," –"),""),
  IF(N189&lt;&gt;0,"*","")
)</f>
        <v/>
      </c>
      <c r="P189" s="17" t="str">
        <f>IF(R189 &gt; 0, P188+1, "n/a")</f>
        <v>n/a</v>
      </c>
      <c r="Q189" s="10" t="e">
        <f>IF(AU189=0," ",IF(AU189-P189=0," ",AU189-P189))</f>
        <v>#VALUE!</v>
      </c>
      <c r="R189" s="26">
        <f>Z189+AB189+AF189+AJ189+AL189+AH189+AD189</f>
        <v>0</v>
      </c>
      <c r="S189" s="12">
        <f>R189-AW189</f>
        <v>0</v>
      </c>
      <c r="T189" s="13" t="str">
        <f>IF(SUMIF(Y189:AL189,"&lt;0")&lt;&gt;0,SUMIF(Y189:AL189,"&lt;0")*(-1)," ")</f>
        <v xml:space="preserve"> </v>
      </c>
      <c r="U189" s="14">
        <f>Z189+AB189+AF189+AH189+AJ189+AL189+AD189</f>
        <v>0</v>
      </c>
      <c r="V189" s="48">
        <f>U189-AW189</f>
        <v>0</v>
      </c>
      <c r="W189" s="49">
        <f>ROUNDUP(COUNTIF(Y189:AL189,"&gt; 0")/2,0)</f>
        <v>0</v>
      </c>
      <c r="X189" s="16" t="str">
        <f>IF(W189=0,"-",IF(W189-AW189&gt;8,R189/(8+AW189),R189/W189))</f>
        <v>-</v>
      </c>
      <c r="Y189" s="49" t="s">
        <v>1</v>
      </c>
      <c r="Z189" s="13">
        <v>0</v>
      </c>
      <c r="AA189" s="49" t="s">
        <v>1</v>
      </c>
      <c r="AB189" s="13">
        <v>0</v>
      </c>
      <c r="AC189" s="49" t="s">
        <v>1</v>
      </c>
      <c r="AD189" s="13">
        <v>0</v>
      </c>
      <c r="AE189" s="49" t="s">
        <v>1</v>
      </c>
      <c r="AF189" s="13">
        <v>0</v>
      </c>
      <c r="AG189" s="49" t="s">
        <v>1</v>
      </c>
      <c r="AH189" s="13">
        <v>0</v>
      </c>
      <c r="AI189" s="49" t="s">
        <v>1</v>
      </c>
      <c r="AJ189" s="13">
        <v>0</v>
      </c>
      <c r="AK189" s="49" t="s">
        <v>1</v>
      </c>
      <c r="AL189" s="13">
        <v>0</v>
      </c>
      <c r="AM189" s="184" t="s">
        <v>318</v>
      </c>
      <c r="AN189" s="177">
        <v>3</v>
      </c>
      <c r="AO189" s="178" t="s">
        <v>1</v>
      </c>
      <c r="AP189" s="185">
        <v>0</v>
      </c>
      <c r="AQ189" s="185">
        <v>3</v>
      </c>
      <c r="AR189" s="185">
        <v>0</v>
      </c>
      <c r="AS189" s="185">
        <v>0</v>
      </c>
      <c r="AT189" s="186" t="s">
        <v>1</v>
      </c>
      <c r="AU189" s="89" t="s">
        <v>320</v>
      </c>
      <c r="AV189" s="90" t="e">
        <v>#VALUE!</v>
      </c>
      <c r="AW189" s="91">
        <v>0</v>
      </c>
    </row>
    <row r="190" spans="3:49" x14ac:dyDescent="0.25">
      <c r="C190" s="84">
        <f>C189+1</f>
        <v>181</v>
      </c>
      <c r="D190" s="3" t="s">
        <v>92</v>
      </c>
      <c r="E190" s="199">
        <v>3</v>
      </c>
      <c r="F190" s="199">
        <f>LEFT(E190, FIND("*", E190&amp;"*")-1)*1</f>
        <v>3</v>
      </c>
      <c r="G190" s="200" t="str">
        <f>IF(ISNUMBER(SEARCH("~*", E190)), "*", "")</f>
        <v/>
      </c>
      <c r="H190" s="198" t="str">
        <f>TEXT(I190,"0,0") &amp; J190</f>
        <v>3,0</v>
      </c>
      <c r="I190" s="6">
        <v>3</v>
      </c>
      <c r="J190" s="25" t="s">
        <v>1</v>
      </c>
      <c r="K190" s="2">
        <f>IF(R190&gt;0,1,0)</f>
        <v>0</v>
      </c>
      <c r="L190" s="2">
        <f>IF(J190="",I190,I190+0.1)</f>
        <v>3</v>
      </c>
      <c r="M190" s="197">
        <f>I190-AN190</f>
        <v>0</v>
      </c>
      <c r="N190" s="197">
        <f>IF(J190="",0,1)-IF(AO190="",0,1)</f>
        <v>0</v>
      </c>
      <c r="O190" s="18" t="str">
        <f>_xlfn.TEXTJOIN(,TRUE,
  IF(M190&lt;&gt;0,IF(M190&gt;0,"+","–"),""),
  IF(M190&lt;&gt;0,TEXT(TRUNC(ABS(M190)/0.5)*0.5,"0,0"),""),
  IF(N190&lt;&gt;0,IF(N190&gt;0," +"," –"),""),
  IF(N190&lt;&gt;0,"*","")
)</f>
        <v/>
      </c>
      <c r="P190" s="17" t="str">
        <f>IF(R190 &gt; 0, P189+1, "n/a")</f>
        <v>n/a</v>
      </c>
      <c r="Q190" s="10" t="e">
        <f>IF(AU190=0," ",IF(AU190-P190=0," ",AU190-P190))</f>
        <v>#VALUE!</v>
      </c>
      <c r="R190" s="26">
        <f>Z190+AB190+AF190+AJ190+AL190+AH190+AD190</f>
        <v>0</v>
      </c>
      <c r="S190" s="12">
        <f>R190-AW190</f>
        <v>0</v>
      </c>
      <c r="T190" s="13" t="str">
        <f>IF(SUMIF(Y190:AL190,"&lt;0")&lt;&gt;0,SUMIF(Y190:AL190,"&lt;0")*(-1)," ")</f>
        <v xml:space="preserve"> </v>
      </c>
      <c r="U190" s="14">
        <f>Z190+AB190+AF190+AH190+AJ190+AL190+AD190</f>
        <v>0</v>
      </c>
      <c r="V190" s="48">
        <f>U190-AW190</f>
        <v>0</v>
      </c>
      <c r="W190" s="49">
        <f>ROUNDUP(COUNTIF(Y190:AL190,"&gt; 0")/2,0)</f>
        <v>0</v>
      </c>
      <c r="X190" s="16" t="str">
        <f>IF(W190=0,"-",IF(W190-AW190&gt;8,R190/(8+AW190),R190/W190))</f>
        <v>-</v>
      </c>
      <c r="Y190" s="49" t="s">
        <v>1</v>
      </c>
      <c r="Z190" s="13">
        <v>0</v>
      </c>
      <c r="AA190" s="49" t="s">
        <v>1</v>
      </c>
      <c r="AB190" s="13">
        <v>0</v>
      </c>
      <c r="AC190" s="49" t="s">
        <v>1</v>
      </c>
      <c r="AD190" s="13">
        <v>0</v>
      </c>
      <c r="AE190" s="49" t="s">
        <v>1</v>
      </c>
      <c r="AF190" s="13">
        <v>0</v>
      </c>
      <c r="AG190" s="49" t="s">
        <v>1</v>
      </c>
      <c r="AH190" s="13">
        <v>0</v>
      </c>
      <c r="AI190" s="49" t="s">
        <v>1</v>
      </c>
      <c r="AJ190" s="13">
        <v>0</v>
      </c>
      <c r="AK190" s="49" t="s">
        <v>1</v>
      </c>
      <c r="AL190" s="13">
        <v>0</v>
      </c>
      <c r="AM190" s="184" t="s">
        <v>318</v>
      </c>
      <c r="AN190" s="177">
        <v>3</v>
      </c>
      <c r="AO190" s="178" t="s">
        <v>1</v>
      </c>
      <c r="AP190" s="185">
        <v>0</v>
      </c>
      <c r="AQ190" s="185">
        <v>3</v>
      </c>
      <c r="AR190" s="185">
        <v>0</v>
      </c>
      <c r="AS190" s="185">
        <v>0</v>
      </c>
      <c r="AT190" s="186" t="s">
        <v>1</v>
      </c>
      <c r="AU190" s="89" t="s">
        <v>320</v>
      </c>
      <c r="AV190" s="90" t="e">
        <v>#VALUE!</v>
      </c>
      <c r="AW190" s="91">
        <v>0</v>
      </c>
    </row>
    <row r="191" spans="3:49" x14ac:dyDescent="0.25">
      <c r="C191" s="84">
        <f>C190+1</f>
        <v>182</v>
      </c>
      <c r="D191" s="3" t="s">
        <v>93</v>
      </c>
      <c r="E191" s="199">
        <v>3</v>
      </c>
      <c r="F191" s="199">
        <f>LEFT(E191, FIND("*", E191&amp;"*")-1)*1</f>
        <v>3</v>
      </c>
      <c r="G191" s="200" t="str">
        <f>IF(ISNUMBER(SEARCH("~*", E191)), "*", "")</f>
        <v/>
      </c>
      <c r="H191" s="198" t="str">
        <f>TEXT(I191,"0,0") &amp; J191</f>
        <v>3,0</v>
      </c>
      <c r="I191" s="6">
        <v>3</v>
      </c>
      <c r="J191" s="25" t="s">
        <v>1</v>
      </c>
      <c r="K191" s="2">
        <f>IF(R191&gt;0,1,0)</f>
        <v>0</v>
      </c>
      <c r="L191" s="2">
        <f>IF(J191="",I191,I191+0.1)</f>
        <v>3</v>
      </c>
      <c r="M191" s="197">
        <f>I191-AN191</f>
        <v>0</v>
      </c>
      <c r="N191" s="197">
        <f>IF(J191="",0,1)-IF(AO191="",0,1)</f>
        <v>0</v>
      </c>
      <c r="O191" s="18" t="str">
        <f>_xlfn.TEXTJOIN(,TRUE,
  IF(M191&lt;&gt;0,IF(M191&gt;0,"+","–"),""),
  IF(M191&lt;&gt;0,TEXT(TRUNC(ABS(M191)/0.5)*0.5,"0,0"),""),
  IF(N191&lt;&gt;0,IF(N191&gt;0," +"," –"),""),
  IF(N191&lt;&gt;0,"*","")
)</f>
        <v/>
      </c>
      <c r="P191" s="17" t="str">
        <f>IF(R191 &gt; 0, P190+1, "n/a")</f>
        <v>n/a</v>
      </c>
      <c r="Q191" s="10" t="e">
        <f>IF(AU191=0," ",IF(AU191-P191=0," ",AU191-P191))</f>
        <v>#VALUE!</v>
      </c>
      <c r="R191" s="26">
        <f>Z191+AB191+AF191+AJ191+AL191+AH191+AD191</f>
        <v>0</v>
      </c>
      <c r="S191" s="12">
        <f>R191-AW191</f>
        <v>0</v>
      </c>
      <c r="T191" s="13" t="str">
        <f>IF(SUMIF(Y191:AL191,"&lt;0")&lt;&gt;0,SUMIF(Y191:AL191,"&lt;0")*(-1)," ")</f>
        <v xml:space="preserve"> </v>
      </c>
      <c r="U191" s="14">
        <f>Z191+AB191+AF191+AH191+AJ191+AL191+AD191</f>
        <v>0</v>
      </c>
      <c r="V191" s="48">
        <f>U191-AW191</f>
        <v>0</v>
      </c>
      <c r="W191" s="49">
        <f>ROUNDUP(COUNTIF(Y191:AL191,"&gt; 0")/2,0)</f>
        <v>0</v>
      </c>
      <c r="X191" s="16" t="str">
        <f>IF(W191=0,"-",IF(W191-AW191&gt;8,R191/(8+AW191),R191/W191))</f>
        <v>-</v>
      </c>
      <c r="Y191" s="49" t="s">
        <v>1</v>
      </c>
      <c r="Z191" s="13">
        <v>0</v>
      </c>
      <c r="AA191" s="49" t="s">
        <v>1</v>
      </c>
      <c r="AB191" s="13">
        <v>0</v>
      </c>
      <c r="AC191" s="49" t="s">
        <v>1</v>
      </c>
      <c r="AD191" s="13">
        <v>0</v>
      </c>
      <c r="AE191" s="49" t="s">
        <v>1</v>
      </c>
      <c r="AF191" s="13">
        <v>0</v>
      </c>
      <c r="AG191" s="49" t="s">
        <v>1</v>
      </c>
      <c r="AH191" s="13">
        <v>0</v>
      </c>
      <c r="AI191" s="49" t="s">
        <v>1</v>
      </c>
      <c r="AJ191" s="13">
        <v>0</v>
      </c>
      <c r="AK191" s="49" t="s">
        <v>1</v>
      </c>
      <c r="AL191" s="13">
        <v>0</v>
      </c>
      <c r="AM191" s="184" t="s">
        <v>318</v>
      </c>
      <c r="AN191" s="177">
        <v>3</v>
      </c>
      <c r="AO191" s="178" t="s">
        <v>1</v>
      </c>
      <c r="AP191" s="185">
        <v>0</v>
      </c>
      <c r="AQ191" s="185">
        <v>3</v>
      </c>
      <c r="AR191" s="185">
        <v>0</v>
      </c>
      <c r="AS191" s="185">
        <v>0</v>
      </c>
      <c r="AT191" s="186" t="s">
        <v>1</v>
      </c>
      <c r="AU191" s="89" t="s">
        <v>320</v>
      </c>
      <c r="AV191" s="90" t="e">
        <v>#VALUE!</v>
      </c>
      <c r="AW191" s="91">
        <v>0</v>
      </c>
    </row>
    <row r="192" spans="3:49" x14ac:dyDescent="0.25">
      <c r="C192" s="84">
        <f>C191+1</f>
        <v>183</v>
      </c>
      <c r="D192" s="3" t="s">
        <v>203</v>
      </c>
      <c r="E192" s="199">
        <v>3</v>
      </c>
      <c r="F192" s="199">
        <f>LEFT(E192, FIND("*", E192&amp;"*")-1)*1</f>
        <v>3</v>
      </c>
      <c r="G192" s="200" t="str">
        <f>IF(ISNUMBER(SEARCH("~*", E192)), "*", "")</f>
        <v/>
      </c>
      <c r="H192" s="198" t="str">
        <f>TEXT(I192,"0,0") &amp; J192</f>
        <v>3,0</v>
      </c>
      <c r="I192" s="6">
        <v>3</v>
      </c>
      <c r="J192" s="25" t="s">
        <v>1</v>
      </c>
      <c r="K192" s="2">
        <f>IF(R192&gt;0,1,0)</f>
        <v>0</v>
      </c>
      <c r="L192" s="2">
        <f>IF(J192="",I192,I192+0.1)</f>
        <v>3</v>
      </c>
      <c r="M192" s="197">
        <f>I192-AN192</f>
        <v>0</v>
      </c>
      <c r="N192" s="197">
        <f>IF(J192="",0,1)-IF(AO192="",0,1)</f>
        <v>0</v>
      </c>
      <c r="O192" s="18" t="str">
        <f>_xlfn.TEXTJOIN(,TRUE,
  IF(M192&lt;&gt;0,IF(M192&gt;0,"+","–"),""),
  IF(M192&lt;&gt;0,TEXT(TRUNC(ABS(M192)/0.5)*0.5,"0,0"),""),
  IF(N192&lt;&gt;0,IF(N192&gt;0," +"," –"),""),
  IF(N192&lt;&gt;0,"*","")
)</f>
        <v/>
      </c>
      <c r="P192" s="17" t="str">
        <f>IF(R192 &gt; 0, P191+1, "n/a")</f>
        <v>n/a</v>
      </c>
      <c r="Q192" s="10" t="e">
        <f>IF(AU192=0," ",IF(AU192-P192=0," ",AU192-P192))</f>
        <v>#VALUE!</v>
      </c>
      <c r="R192" s="26">
        <f>Z192+AB192+AF192+AJ192+AL192+AH192+AD192</f>
        <v>0</v>
      </c>
      <c r="S192" s="12">
        <f>R192-AW192</f>
        <v>0</v>
      </c>
      <c r="T192" s="13" t="str">
        <f>IF(SUMIF(Y192:AL192,"&lt;0")&lt;&gt;0,SUMIF(Y192:AL192,"&lt;0")*(-1)," ")</f>
        <v xml:space="preserve"> </v>
      </c>
      <c r="U192" s="14">
        <f>Z192+AB192+AF192+AH192+AJ192+AL192+AD192</f>
        <v>0</v>
      </c>
      <c r="V192" s="48">
        <f>U192-AW192</f>
        <v>0</v>
      </c>
      <c r="W192" s="49">
        <f>ROUNDUP(COUNTIF(Y192:AL192,"&gt; 0")/2,0)</f>
        <v>0</v>
      </c>
      <c r="X192" s="16" t="str">
        <f>IF(W192=0,"-",IF(W192-AW192&gt;8,R192/(8+AW192),R192/W192))</f>
        <v>-</v>
      </c>
      <c r="Y192" s="49" t="s">
        <v>1</v>
      </c>
      <c r="Z192" s="13">
        <v>0</v>
      </c>
      <c r="AA192" s="49" t="s">
        <v>1</v>
      </c>
      <c r="AB192" s="13">
        <v>0</v>
      </c>
      <c r="AC192" s="49" t="s">
        <v>1</v>
      </c>
      <c r="AD192" s="13">
        <v>0</v>
      </c>
      <c r="AE192" s="49" t="s">
        <v>1</v>
      </c>
      <c r="AF192" s="13">
        <v>0</v>
      </c>
      <c r="AG192" s="49" t="s">
        <v>1</v>
      </c>
      <c r="AH192" s="13">
        <v>0</v>
      </c>
      <c r="AI192" s="49" t="s">
        <v>1</v>
      </c>
      <c r="AJ192" s="13">
        <v>0</v>
      </c>
      <c r="AK192" s="49" t="s">
        <v>1</v>
      </c>
      <c r="AL192" s="13">
        <v>0</v>
      </c>
      <c r="AM192" s="184" t="s">
        <v>318</v>
      </c>
      <c r="AN192" s="177">
        <v>3</v>
      </c>
      <c r="AO192" s="178" t="s">
        <v>1</v>
      </c>
      <c r="AP192" s="185">
        <v>0</v>
      </c>
      <c r="AQ192" s="185">
        <v>3</v>
      </c>
      <c r="AR192" s="185">
        <v>0</v>
      </c>
      <c r="AS192" s="185">
        <v>0</v>
      </c>
      <c r="AT192" s="186" t="s">
        <v>1</v>
      </c>
      <c r="AU192" s="89" t="s">
        <v>320</v>
      </c>
      <c r="AV192" s="90" t="e">
        <v>#VALUE!</v>
      </c>
      <c r="AW192" s="91">
        <v>0</v>
      </c>
    </row>
    <row r="193" spans="3:49" x14ac:dyDescent="0.25">
      <c r="C193" s="84">
        <f>C192+1</f>
        <v>184</v>
      </c>
      <c r="D193" s="3" t="s">
        <v>98</v>
      </c>
      <c r="E193" s="199">
        <v>3</v>
      </c>
      <c r="F193" s="199">
        <f>LEFT(E193, FIND("*", E193&amp;"*")-1)*1</f>
        <v>3</v>
      </c>
      <c r="G193" s="200" t="str">
        <f>IF(ISNUMBER(SEARCH("~*", E193)), "*", "")</f>
        <v/>
      </c>
      <c r="H193" s="198" t="str">
        <f>TEXT(I193,"0,0") &amp; J193</f>
        <v>3,0</v>
      </c>
      <c r="I193" s="6">
        <v>3</v>
      </c>
      <c r="J193" s="25" t="s">
        <v>1</v>
      </c>
      <c r="K193" s="2">
        <f>IF(R193&gt;0,1,0)</f>
        <v>0</v>
      </c>
      <c r="L193" s="2">
        <f>IF(J193="",I193,I193+0.1)</f>
        <v>3</v>
      </c>
      <c r="M193" s="197">
        <f>I193-AN193</f>
        <v>0</v>
      </c>
      <c r="N193" s="197">
        <f>IF(J193="",0,1)-IF(AO193="",0,1)</f>
        <v>0</v>
      </c>
      <c r="O193" s="18" t="str">
        <f>_xlfn.TEXTJOIN(,TRUE,
  IF(M193&lt;&gt;0,IF(M193&gt;0,"+","–"),""),
  IF(M193&lt;&gt;0,TEXT(TRUNC(ABS(M193)/0.5)*0.5,"0,0"),""),
  IF(N193&lt;&gt;0,IF(N193&gt;0," +"," –"),""),
  IF(N193&lt;&gt;0,"*","")
)</f>
        <v/>
      </c>
      <c r="P193" s="17" t="str">
        <f>IF(R193 &gt; 0, P192+1, "n/a")</f>
        <v>n/a</v>
      </c>
      <c r="Q193" s="10" t="e">
        <f>IF(AU193=0," ",IF(AU193-P193=0," ",AU193-P193))</f>
        <v>#VALUE!</v>
      </c>
      <c r="R193" s="26">
        <f>Z193+AB193+AF193+AJ193+AL193+AH193+AD193</f>
        <v>0</v>
      </c>
      <c r="S193" s="12">
        <f>R193-AW193</f>
        <v>0</v>
      </c>
      <c r="T193" s="13" t="str">
        <f>IF(SUMIF(Y193:AL193,"&lt;0")&lt;&gt;0,SUMIF(Y193:AL193,"&lt;0")*(-1)," ")</f>
        <v xml:space="preserve"> </v>
      </c>
      <c r="U193" s="14">
        <f>Z193+AB193+AF193+AH193+AJ193+AL193+AD193</f>
        <v>0</v>
      </c>
      <c r="V193" s="48">
        <f>U193-AW193</f>
        <v>0</v>
      </c>
      <c r="W193" s="49">
        <f>ROUNDUP(COUNTIF(Y193:AL193,"&gt; 0")/2,0)</f>
        <v>0</v>
      </c>
      <c r="X193" s="16" t="str">
        <f>IF(W193=0,"-",IF(W193-AW193&gt;8,R193/(8+AW193),R193/W193))</f>
        <v>-</v>
      </c>
      <c r="Y193" s="49" t="s">
        <v>1</v>
      </c>
      <c r="Z193" s="13">
        <v>0</v>
      </c>
      <c r="AA193" s="49" t="s">
        <v>1</v>
      </c>
      <c r="AB193" s="13">
        <v>0</v>
      </c>
      <c r="AC193" s="49" t="s">
        <v>1</v>
      </c>
      <c r="AD193" s="13">
        <v>0</v>
      </c>
      <c r="AE193" s="49" t="s">
        <v>1</v>
      </c>
      <c r="AF193" s="13">
        <v>0</v>
      </c>
      <c r="AG193" s="49" t="s">
        <v>1</v>
      </c>
      <c r="AH193" s="13">
        <v>0</v>
      </c>
      <c r="AI193" s="49"/>
      <c r="AJ193" s="13"/>
      <c r="AK193" s="49" t="s">
        <v>1</v>
      </c>
      <c r="AL193" s="13">
        <v>0</v>
      </c>
      <c r="AM193" s="184" t="s">
        <v>318</v>
      </c>
      <c r="AN193" s="177">
        <v>3</v>
      </c>
      <c r="AO193" s="178" t="s">
        <v>1</v>
      </c>
      <c r="AP193" s="185">
        <v>0</v>
      </c>
      <c r="AQ193" s="185">
        <v>3</v>
      </c>
      <c r="AR193" s="185">
        <v>0</v>
      </c>
      <c r="AS193" s="185">
        <v>0</v>
      </c>
      <c r="AT193" s="186" t="s">
        <v>1</v>
      </c>
      <c r="AU193" s="89" t="s">
        <v>320</v>
      </c>
      <c r="AV193" s="90" t="e">
        <v>#VALUE!</v>
      </c>
      <c r="AW193" s="91">
        <v>0</v>
      </c>
    </row>
    <row r="194" spans="3:49" x14ac:dyDescent="0.25">
      <c r="C194" s="84">
        <f>C193+1</f>
        <v>185</v>
      </c>
      <c r="D194" s="3" t="s">
        <v>205</v>
      </c>
      <c r="E194" s="199">
        <v>3</v>
      </c>
      <c r="F194" s="199">
        <f>LEFT(E194, FIND("*", E194&amp;"*")-1)*1</f>
        <v>3</v>
      </c>
      <c r="G194" s="200" t="str">
        <f>IF(ISNUMBER(SEARCH("~*", E194)), "*", "")</f>
        <v/>
      </c>
      <c r="H194" s="198" t="str">
        <f>TEXT(I194,"0,0") &amp; J194</f>
        <v>3,0</v>
      </c>
      <c r="I194" s="6">
        <v>3</v>
      </c>
      <c r="J194" s="25" t="s">
        <v>1</v>
      </c>
      <c r="K194" s="2">
        <f>IF(R194&gt;0,1,0)</f>
        <v>0</v>
      </c>
      <c r="L194" s="2">
        <f>IF(J194="",I194,I194+0.1)</f>
        <v>3</v>
      </c>
      <c r="M194" s="197">
        <f>I194-AN194</f>
        <v>0</v>
      </c>
      <c r="N194" s="197">
        <f>IF(J194="",0,1)-IF(AO194="",0,1)</f>
        <v>0</v>
      </c>
      <c r="O194" s="18" t="str">
        <f>_xlfn.TEXTJOIN(,TRUE,
  IF(M194&lt;&gt;0,IF(M194&gt;0,"+","–"),""),
  IF(M194&lt;&gt;0,TEXT(TRUNC(ABS(M194)/0.5)*0.5,"0,0"),""),
  IF(N194&lt;&gt;0,IF(N194&gt;0," +"," –"),""),
  IF(N194&lt;&gt;0,"*","")
)</f>
        <v/>
      </c>
      <c r="P194" s="17" t="str">
        <f>IF(R194 &gt; 0, P193+1, "n/a")</f>
        <v>n/a</v>
      </c>
      <c r="Q194" s="10" t="e">
        <f>IF(AU194=0," ",IF(AU194-P194=0," ",AU194-P194))</f>
        <v>#VALUE!</v>
      </c>
      <c r="R194" s="26">
        <f>Z194+AB194+AF194+AJ194+AL194+AH194+AD194</f>
        <v>0</v>
      </c>
      <c r="S194" s="12">
        <f>R194-AW194</f>
        <v>0</v>
      </c>
      <c r="T194" s="13" t="str">
        <f>IF(SUMIF(Y194:AL194,"&lt;0")&lt;&gt;0,SUMIF(Y194:AL194,"&lt;0")*(-1)," ")</f>
        <v xml:space="preserve"> </v>
      </c>
      <c r="U194" s="14">
        <f>Z194+AB194+AF194+AH194+AJ194+AL194+AD194</f>
        <v>0</v>
      </c>
      <c r="V194" s="48">
        <f>U194-AW194</f>
        <v>0</v>
      </c>
      <c r="W194" s="49">
        <f>ROUNDUP(COUNTIF(Y194:AL194,"&gt; 0")/2,0)</f>
        <v>0</v>
      </c>
      <c r="X194" s="16" t="str">
        <f>IF(W194=0,"-",IF(W194-AW194&gt;8,R194/(8+AW194),R194/W194))</f>
        <v>-</v>
      </c>
      <c r="Y194" s="49" t="s">
        <v>1</v>
      </c>
      <c r="Z194" s="13">
        <v>0</v>
      </c>
      <c r="AA194" s="49" t="s">
        <v>1</v>
      </c>
      <c r="AB194" s="13">
        <v>0</v>
      </c>
      <c r="AC194" s="49" t="s">
        <v>1</v>
      </c>
      <c r="AD194" s="13">
        <v>0</v>
      </c>
      <c r="AE194" s="49" t="s">
        <v>1</v>
      </c>
      <c r="AF194" s="13">
        <v>0</v>
      </c>
      <c r="AG194" s="49" t="s">
        <v>1</v>
      </c>
      <c r="AH194" s="13">
        <v>0</v>
      </c>
      <c r="AI194" s="49" t="s">
        <v>1</v>
      </c>
      <c r="AJ194" s="13">
        <v>0</v>
      </c>
      <c r="AK194" s="49" t="s">
        <v>1</v>
      </c>
      <c r="AL194" s="13">
        <v>0</v>
      </c>
      <c r="AM194" s="184" t="s">
        <v>318</v>
      </c>
      <c r="AN194" s="177">
        <v>3</v>
      </c>
      <c r="AO194" s="178" t="s">
        <v>1</v>
      </c>
      <c r="AP194" s="185">
        <v>0</v>
      </c>
      <c r="AQ194" s="185">
        <v>3</v>
      </c>
      <c r="AR194" s="185">
        <v>0</v>
      </c>
      <c r="AS194" s="185">
        <v>0</v>
      </c>
      <c r="AT194" s="186" t="s">
        <v>1</v>
      </c>
      <c r="AU194" s="89" t="s">
        <v>320</v>
      </c>
      <c r="AV194" s="90" t="e">
        <v>#VALUE!</v>
      </c>
      <c r="AW194" s="91">
        <v>0</v>
      </c>
    </row>
    <row r="195" spans="3:49" x14ac:dyDescent="0.25">
      <c r="C195" s="84">
        <f>C194+1</f>
        <v>186</v>
      </c>
      <c r="D195" s="3" t="s">
        <v>206</v>
      </c>
      <c r="E195" s="199">
        <v>3</v>
      </c>
      <c r="F195" s="199">
        <f>LEFT(E195, FIND("*", E195&amp;"*")-1)*1</f>
        <v>3</v>
      </c>
      <c r="G195" s="200" t="str">
        <f>IF(ISNUMBER(SEARCH("~*", E195)), "*", "")</f>
        <v/>
      </c>
      <c r="H195" s="198" t="str">
        <f>TEXT(I195,"0,0") &amp; J195</f>
        <v>3,0</v>
      </c>
      <c r="I195" s="6">
        <v>3</v>
      </c>
      <c r="J195" s="25" t="s">
        <v>1</v>
      </c>
      <c r="K195" s="2">
        <f>IF(R195&gt;0,1,0)</f>
        <v>0</v>
      </c>
      <c r="L195" s="2">
        <f>IF(J195="",I195,I195+0.1)</f>
        <v>3</v>
      </c>
      <c r="M195" s="197">
        <f>I195-AN195</f>
        <v>0</v>
      </c>
      <c r="N195" s="197">
        <f>IF(J195="",0,1)-IF(AO195="",0,1)</f>
        <v>0</v>
      </c>
      <c r="O195" s="18" t="str">
        <f>_xlfn.TEXTJOIN(,TRUE,
  IF(M195&lt;&gt;0,IF(M195&gt;0,"+","–"),""),
  IF(M195&lt;&gt;0,TEXT(TRUNC(ABS(M195)/0.5)*0.5,"0,0"),""),
  IF(N195&lt;&gt;0,IF(N195&gt;0," +"," –"),""),
  IF(N195&lt;&gt;0,"*","")
)</f>
        <v/>
      </c>
      <c r="P195" s="17" t="str">
        <f>IF(R195 &gt; 0, P194+1, "n/a")</f>
        <v>n/a</v>
      </c>
      <c r="Q195" s="10" t="e">
        <f>IF(AU195=0," ",IF(AU195-P195=0," ",AU195-P195))</f>
        <v>#VALUE!</v>
      </c>
      <c r="R195" s="26">
        <f>Z195+AB195+AF195+AJ195+AL195+AH195+AD195</f>
        <v>0</v>
      </c>
      <c r="S195" s="12">
        <f>R195-AW195</f>
        <v>0</v>
      </c>
      <c r="T195" s="13" t="str">
        <f>IF(SUMIF(Y195:AL195,"&lt;0")&lt;&gt;0,SUMIF(Y195:AL195,"&lt;0")*(-1)," ")</f>
        <v xml:space="preserve"> </v>
      </c>
      <c r="U195" s="14">
        <f>Z195+AB195+AF195+AH195+AJ195+AL195+AD195</f>
        <v>0</v>
      </c>
      <c r="V195" s="48">
        <f>U195-AW195</f>
        <v>0</v>
      </c>
      <c r="W195" s="49">
        <f>ROUNDUP(COUNTIF(Y195:AL195,"&gt; 0")/2,0)</f>
        <v>0</v>
      </c>
      <c r="X195" s="16" t="str">
        <f>IF(W195=0,"-",IF(W195-AW195&gt;8,R195/(8+AW195),R195/W195))</f>
        <v>-</v>
      </c>
      <c r="Y195" s="49" t="s">
        <v>1</v>
      </c>
      <c r="Z195" s="13">
        <v>0</v>
      </c>
      <c r="AA195" s="49" t="s">
        <v>1</v>
      </c>
      <c r="AB195" s="13">
        <v>0</v>
      </c>
      <c r="AC195" s="49" t="s">
        <v>1</v>
      </c>
      <c r="AD195" s="13">
        <v>0</v>
      </c>
      <c r="AE195" s="49" t="s">
        <v>1</v>
      </c>
      <c r="AF195" s="13">
        <v>0</v>
      </c>
      <c r="AG195" s="49" t="s">
        <v>1</v>
      </c>
      <c r="AH195" s="13">
        <v>0</v>
      </c>
      <c r="AI195" s="49" t="s">
        <v>1</v>
      </c>
      <c r="AJ195" s="13">
        <v>0</v>
      </c>
      <c r="AK195" s="49" t="s">
        <v>1</v>
      </c>
      <c r="AL195" s="13">
        <v>0</v>
      </c>
      <c r="AM195" s="184" t="s">
        <v>318</v>
      </c>
      <c r="AN195" s="177">
        <v>3</v>
      </c>
      <c r="AO195" s="178" t="s">
        <v>1</v>
      </c>
      <c r="AP195" s="185">
        <v>0</v>
      </c>
      <c r="AQ195" s="185">
        <v>3</v>
      </c>
      <c r="AR195" s="185">
        <v>0</v>
      </c>
      <c r="AS195" s="185">
        <v>0</v>
      </c>
      <c r="AT195" s="186" t="s">
        <v>1</v>
      </c>
      <c r="AU195" s="89" t="s">
        <v>320</v>
      </c>
      <c r="AV195" s="90" t="e">
        <v>#VALUE!</v>
      </c>
      <c r="AW195" s="91">
        <v>0</v>
      </c>
    </row>
    <row r="196" spans="3:49" x14ac:dyDescent="0.25">
      <c r="C196" s="84">
        <f>C195+1</f>
        <v>187</v>
      </c>
      <c r="D196" s="3" t="s">
        <v>207</v>
      </c>
      <c r="E196" s="199">
        <v>3</v>
      </c>
      <c r="F196" s="199">
        <f>LEFT(E196, FIND("*", E196&amp;"*")-1)*1</f>
        <v>3</v>
      </c>
      <c r="G196" s="200" t="str">
        <f>IF(ISNUMBER(SEARCH("~*", E196)), "*", "")</f>
        <v/>
      </c>
      <c r="H196" s="198" t="str">
        <f>TEXT(I196,"0,0") &amp; J196</f>
        <v>3,0</v>
      </c>
      <c r="I196" s="6">
        <v>3</v>
      </c>
      <c r="J196" s="25" t="s">
        <v>1</v>
      </c>
      <c r="K196" s="2">
        <f>IF(R196&gt;0,1,0)</f>
        <v>0</v>
      </c>
      <c r="L196" s="2">
        <f>IF(J196="",I196,I196+0.1)</f>
        <v>3</v>
      </c>
      <c r="M196" s="197">
        <f>I196-AN196</f>
        <v>0</v>
      </c>
      <c r="N196" s="197">
        <f>IF(J196="",0,1)-IF(AO196="",0,1)</f>
        <v>0</v>
      </c>
      <c r="O196" s="18" t="str">
        <f>_xlfn.TEXTJOIN(,TRUE,
  IF(M196&lt;&gt;0,IF(M196&gt;0,"+","–"),""),
  IF(M196&lt;&gt;0,TEXT(TRUNC(ABS(M196)/0.5)*0.5,"0,0"),""),
  IF(N196&lt;&gt;0,IF(N196&gt;0," +"," –"),""),
  IF(N196&lt;&gt;0,"*","")
)</f>
        <v/>
      </c>
      <c r="P196" s="17" t="str">
        <f>IF(R196 &gt; 0, P195+1, "n/a")</f>
        <v>n/a</v>
      </c>
      <c r="Q196" s="10" t="e">
        <f>IF(AU196=0," ",IF(AU196-P196=0," ",AU196-P196))</f>
        <v>#VALUE!</v>
      </c>
      <c r="R196" s="26">
        <f>Z196+AB196+AF196+AJ196+AL196+AH196+AD196</f>
        <v>0</v>
      </c>
      <c r="S196" s="12">
        <f>R196-AW196</f>
        <v>0</v>
      </c>
      <c r="T196" s="13" t="str">
        <f>IF(SUMIF(Y196:AL196,"&lt;0")&lt;&gt;0,SUMIF(Y196:AL196,"&lt;0")*(-1)," ")</f>
        <v xml:space="preserve"> </v>
      </c>
      <c r="U196" s="14">
        <f>Z196+AB196+AF196+AH196+AJ196+AL196+AD196</f>
        <v>0</v>
      </c>
      <c r="V196" s="48">
        <f>U196-AW196</f>
        <v>0</v>
      </c>
      <c r="W196" s="49">
        <f>ROUNDUP(COUNTIF(Y196:AL196,"&gt; 0")/2,0)</f>
        <v>0</v>
      </c>
      <c r="X196" s="16" t="str">
        <f>IF(W196=0,"-",IF(W196-AW196&gt;8,R196/(8+AW196),R196/W196))</f>
        <v>-</v>
      </c>
      <c r="Y196" s="49" t="s">
        <v>1</v>
      </c>
      <c r="Z196" s="13">
        <v>0</v>
      </c>
      <c r="AA196" s="49" t="s">
        <v>1</v>
      </c>
      <c r="AB196" s="13">
        <v>0</v>
      </c>
      <c r="AC196" s="49" t="s">
        <v>1</v>
      </c>
      <c r="AD196" s="13">
        <v>0</v>
      </c>
      <c r="AE196" s="49" t="s">
        <v>1</v>
      </c>
      <c r="AF196" s="13">
        <v>0</v>
      </c>
      <c r="AG196" s="49" t="s">
        <v>1</v>
      </c>
      <c r="AH196" s="13">
        <v>0</v>
      </c>
      <c r="AI196" s="49" t="s">
        <v>1</v>
      </c>
      <c r="AJ196" s="13">
        <v>0</v>
      </c>
      <c r="AK196" s="49" t="s">
        <v>1</v>
      </c>
      <c r="AL196" s="13">
        <v>0</v>
      </c>
      <c r="AM196" s="184" t="s">
        <v>318</v>
      </c>
      <c r="AN196" s="177">
        <v>3</v>
      </c>
      <c r="AO196" s="178" t="s">
        <v>1</v>
      </c>
      <c r="AP196" s="185">
        <v>0</v>
      </c>
      <c r="AQ196" s="185">
        <v>3</v>
      </c>
      <c r="AR196" s="185">
        <v>0</v>
      </c>
      <c r="AS196" s="185">
        <v>0</v>
      </c>
      <c r="AT196" s="186" t="s">
        <v>1</v>
      </c>
      <c r="AU196" s="89" t="s">
        <v>320</v>
      </c>
      <c r="AV196" s="90" t="e">
        <v>#VALUE!</v>
      </c>
      <c r="AW196" s="91">
        <v>0</v>
      </c>
    </row>
    <row r="197" spans="3:49" x14ac:dyDescent="0.25">
      <c r="C197" s="84">
        <f>C196+1</f>
        <v>188</v>
      </c>
      <c r="D197" s="3" t="s">
        <v>208</v>
      </c>
      <c r="E197" s="199">
        <v>3</v>
      </c>
      <c r="F197" s="199">
        <f>LEFT(E197, FIND("*", E197&amp;"*")-1)*1</f>
        <v>3</v>
      </c>
      <c r="G197" s="200" t="str">
        <f>IF(ISNUMBER(SEARCH("~*", E197)), "*", "")</f>
        <v/>
      </c>
      <c r="H197" s="198" t="str">
        <f>TEXT(I197,"0,0") &amp; J197</f>
        <v>3,0</v>
      </c>
      <c r="I197" s="6">
        <v>3</v>
      </c>
      <c r="J197" s="25" t="s">
        <v>1</v>
      </c>
      <c r="K197" s="2">
        <f>IF(R197&gt;0,1,0)</f>
        <v>0</v>
      </c>
      <c r="L197" s="2">
        <f>IF(J197="",I197,I197+0.1)</f>
        <v>3</v>
      </c>
      <c r="M197" s="197">
        <f>I197-AN197</f>
        <v>0</v>
      </c>
      <c r="N197" s="197">
        <f>IF(J197="",0,1)-IF(AO197="",0,1)</f>
        <v>0</v>
      </c>
      <c r="O197" s="18" t="str">
        <f>_xlfn.TEXTJOIN(,TRUE,
  IF(M197&lt;&gt;0,IF(M197&gt;0,"+","–"),""),
  IF(M197&lt;&gt;0,TEXT(TRUNC(ABS(M197)/0.5)*0.5,"0,0"),""),
  IF(N197&lt;&gt;0,IF(N197&gt;0," +"," –"),""),
  IF(N197&lt;&gt;0,"*","")
)</f>
        <v/>
      </c>
      <c r="P197" s="17" t="str">
        <f>IF(R197 &gt; 0, P196+1, "n/a")</f>
        <v>n/a</v>
      </c>
      <c r="Q197" s="10" t="e">
        <f>IF(AU197=0," ",IF(AU197-P197=0," ",AU197-P197))</f>
        <v>#VALUE!</v>
      </c>
      <c r="R197" s="26">
        <f>Z197+AB197+AF197+AJ197+AL197+AH197+AD197</f>
        <v>0</v>
      </c>
      <c r="S197" s="12">
        <f>R197-AW197</f>
        <v>0</v>
      </c>
      <c r="T197" s="13" t="str">
        <f>IF(SUMIF(Y197:AL197,"&lt;0")&lt;&gt;0,SUMIF(Y197:AL197,"&lt;0")*(-1)," ")</f>
        <v xml:space="preserve"> </v>
      </c>
      <c r="U197" s="14">
        <f>Z197+AB197+AF197+AH197+AJ197+AL197+AD197</f>
        <v>0</v>
      </c>
      <c r="V197" s="48">
        <f>U197-AW197</f>
        <v>0</v>
      </c>
      <c r="W197" s="49">
        <f>ROUNDUP(COUNTIF(Y197:AL197,"&gt; 0")/2,0)</f>
        <v>0</v>
      </c>
      <c r="X197" s="16" t="str">
        <f>IF(W197=0,"-",IF(W197-AW197&gt;8,R197/(8+AW197),R197/W197))</f>
        <v>-</v>
      </c>
      <c r="Y197" s="49" t="s">
        <v>1</v>
      </c>
      <c r="Z197" s="13">
        <v>0</v>
      </c>
      <c r="AA197" s="49" t="s">
        <v>1</v>
      </c>
      <c r="AB197" s="13">
        <v>0</v>
      </c>
      <c r="AC197" s="49" t="s">
        <v>1</v>
      </c>
      <c r="AD197" s="13">
        <v>0</v>
      </c>
      <c r="AE197" s="49" t="s">
        <v>1</v>
      </c>
      <c r="AF197" s="13">
        <v>0</v>
      </c>
      <c r="AG197" s="49" t="s">
        <v>1</v>
      </c>
      <c r="AH197" s="13">
        <v>0</v>
      </c>
      <c r="AI197" s="49" t="s">
        <v>1</v>
      </c>
      <c r="AJ197" s="13">
        <v>0</v>
      </c>
      <c r="AK197" s="49" t="s">
        <v>1</v>
      </c>
      <c r="AL197" s="13">
        <v>0</v>
      </c>
      <c r="AM197" s="184" t="s">
        <v>318</v>
      </c>
      <c r="AN197" s="177">
        <v>3</v>
      </c>
      <c r="AO197" s="178" t="s">
        <v>1</v>
      </c>
      <c r="AP197" s="185">
        <v>0</v>
      </c>
      <c r="AQ197" s="185">
        <v>3</v>
      </c>
      <c r="AR197" s="185">
        <v>0</v>
      </c>
      <c r="AS197" s="185">
        <v>0</v>
      </c>
      <c r="AT197" s="186" t="s">
        <v>1</v>
      </c>
      <c r="AU197" s="89" t="s">
        <v>320</v>
      </c>
      <c r="AV197" s="90" t="e">
        <v>#VALUE!</v>
      </c>
      <c r="AW197" s="91">
        <v>0</v>
      </c>
    </row>
    <row r="198" spans="3:49" x14ac:dyDescent="0.25">
      <c r="C198" s="84">
        <f>C197+1</f>
        <v>189</v>
      </c>
      <c r="D198" s="3" t="s">
        <v>103</v>
      </c>
      <c r="E198" s="199">
        <v>3</v>
      </c>
      <c r="F198" s="199">
        <f>LEFT(E198, FIND("*", E198&amp;"*")-1)*1</f>
        <v>3</v>
      </c>
      <c r="G198" s="200" t="str">
        <f>IF(ISNUMBER(SEARCH("~*", E198)), "*", "")</f>
        <v/>
      </c>
      <c r="H198" s="198" t="str">
        <f>TEXT(I198,"0,0") &amp; J198</f>
        <v>3,0</v>
      </c>
      <c r="I198" s="6">
        <v>3</v>
      </c>
      <c r="J198" s="25" t="s">
        <v>1</v>
      </c>
      <c r="K198" s="2">
        <f>IF(R198&gt;0,1,0)</f>
        <v>0</v>
      </c>
      <c r="L198" s="2">
        <f>IF(J198="",I198,I198+0.1)</f>
        <v>3</v>
      </c>
      <c r="M198" s="197">
        <f>I198-AN198</f>
        <v>0</v>
      </c>
      <c r="N198" s="197">
        <f>IF(J198="",0,1)-IF(AO198="",0,1)</f>
        <v>0</v>
      </c>
      <c r="O198" s="18" t="str">
        <f>_xlfn.TEXTJOIN(,TRUE,
  IF(M198&lt;&gt;0,IF(M198&gt;0,"+","–"),""),
  IF(M198&lt;&gt;0,TEXT(TRUNC(ABS(M198)/0.5)*0.5,"0,0"),""),
  IF(N198&lt;&gt;0,IF(N198&gt;0," +"," –"),""),
  IF(N198&lt;&gt;0,"*","")
)</f>
        <v/>
      </c>
      <c r="P198" s="17" t="str">
        <f>IF(R198 &gt; 0, P197+1, "n/a")</f>
        <v>n/a</v>
      </c>
      <c r="Q198" s="10" t="e">
        <f>IF(AU198=0," ",IF(AU198-P198=0," ",AU198-P198))</f>
        <v>#VALUE!</v>
      </c>
      <c r="R198" s="26">
        <f>Z198+AB198+AF198+AJ198+AL198+AH198+AD198</f>
        <v>0</v>
      </c>
      <c r="S198" s="12">
        <f>R198-AW198</f>
        <v>0</v>
      </c>
      <c r="T198" s="13" t="str">
        <f>IF(SUMIF(Y198:AL198,"&lt;0")&lt;&gt;0,SUMIF(Y198:AL198,"&lt;0")*(-1)," ")</f>
        <v xml:space="preserve"> </v>
      </c>
      <c r="U198" s="14">
        <f>Z198+AB198+AF198+AH198+AJ198+AL198+AD198</f>
        <v>0</v>
      </c>
      <c r="V198" s="48">
        <f>U198-AW198</f>
        <v>0</v>
      </c>
      <c r="W198" s="49">
        <f>ROUNDUP(COUNTIF(Y198:AL198,"&gt; 0")/2,0)</f>
        <v>0</v>
      </c>
      <c r="X198" s="16" t="str">
        <f>IF(W198=0,"-",IF(W198-AW198&gt;8,R198/(8+AW198),R198/W198))</f>
        <v>-</v>
      </c>
      <c r="Y198" s="49" t="s">
        <v>1</v>
      </c>
      <c r="Z198" s="13">
        <v>0</v>
      </c>
      <c r="AA198" s="49" t="s">
        <v>1</v>
      </c>
      <c r="AB198" s="13">
        <v>0</v>
      </c>
      <c r="AC198" s="49" t="s">
        <v>1</v>
      </c>
      <c r="AD198" s="13">
        <v>0</v>
      </c>
      <c r="AE198" s="49" t="s">
        <v>1</v>
      </c>
      <c r="AF198" s="13">
        <v>0</v>
      </c>
      <c r="AG198" s="49" t="s">
        <v>1</v>
      </c>
      <c r="AH198" s="13">
        <v>0</v>
      </c>
      <c r="AI198" s="49" t="s">
        <v>1</v>
      </c>
      <c r="AJ198" s="13">
        <v>0</v>
      </c>
      <c r="AK198" s="49" t="s">
        <v>1</v>
      </c>
      <c r="AL198" s="13">
        <v>0</v>
      </c>
      <c r="AM198" s="184" t="s">
        <v>318</v>
      </c>
      <c r="AN198" s="177">
        <v>3</v>
      </c>
      <c r="AO198" s="178" t="s">
        <v>1</v>
      </c>
      <c r="AP198" s="185">
        <v>0</v>
      </c>
      <c r="AQ198" s="185">
        <v>3</v>
      </c>
      <c r="AR198" s="185">
        <v>0</v>
      </c>
      <c r="AS198" s="185">
        <v>0</v>
      </c>
      <c r="AT198" s="186" t="s">
        <v>1</v>
      </c>
      <c r="AU198" s="89" t="s">
        <v>320</v>
      </c>
      <c r="AV198" s="90" t="e">
        <v>#VALUE!</v>
      </c>
      <c r="AW198" s="91">
        <v>0</v>
      </c>
    </row>
    <row r="199" spans="3:49" x14ac:dyDescent="0.25">
      <c r="C199" s="84">
        <f>C198+1</f>
        <v>190</v>
      </c>
      <c r="D199" s="3" t="s">
        <v>209</v>
      </c>
      <c r="E199" s="199">
        <v>3</v>
      </c>
      <c r="F199" s="199">
        <f>LEFT(E199, FIND("*", E199&amp;"*")-1)*1</f>
        <v>3</v>
      </c>
      <c r="G199" s="200" t="str">
        <f>IF(ISNUMBER(SEARCH("~*", E199)), "*", "")</f>
        <v/>
      </c>
      <c r="H199" s="198" t="str">
        <f>TEXT(I199,"0,0") &amp; J199</f>
        <v>3,0</v>
      </c>
      <c r="I199" s="6">
        <v>3</v>
      </c>
      <c r="J199" s="25" t="s">
        <v>1</v>
      </c>
      <c r="K199" s="2">
        <f>IF(R199&gt;0,1,0)</f>
        <v>0</v>
      </c>
      <c r="L199" s="2">
        <f>IF(J199="",I199,I199+0.1)</f>
        <v>3</v>
      </c>
      <c r="M199" s="197">
        <f>I199-AN199</f>
        <v>0</v>
      </c>
      <c r="N199" s="197">
        <f>IF(J199="",0,1)-IF(AO199="",0,1)</f>
        <v>0</v>
      </c>
      <c r="O199" s="18" t="str">
        <f>_xlfn.TEXTJOIN(,TRUE,
  IF(M199&lt;&gt;0,IF(M199&gt;0,"+","–"),""),
  IF(M199&lt;&gt;0,TEXT(TRUNC(ABS(M199)/0.5)*0.5,"0,0"),""),
  IF(N199&lt;&gt;0,IF(N199&gt;0," +"," –"),""),
  IF(N199&lt;&gt;0,"*","")
)</f>
        <v/>
      </c>
      <c r="P199" s="17" t="str">
        <f>IF(R199 &gt; 0, P198+1, "n/a")</f>
        <v>n/a</v>
      </c>
      <c r="Q199" s="10" t="e">
        <f>IF(AU199=0," ",IF(AU199-P199=0," ",AU199-P199))</f>
        <v>#VALUE!</v>
      </c>
      <c r="R199" s="26">
        <f>Z199+AB199+AF199+AJ199+AL199+AH199+AD199</f>
        <v>0</v>
      </c>
      <c r="S199" s="12">
        <f>R199-AW199</f>
        <v>0</v>
      </c>
      <c r="T199" s="13" t="str">
        <f>IF(SUMIF(Y199:AL199,"&lt;0")&lt;&gt;0,SUMIF(Y199:AL199,"&lt;0")*(-1)," ")</f>
        <v xml:space="preserve"> </v>
      </c>
      <c r="U199" s="14">
        <f>Z199+AB199+AF199+AH199+AJ199+AL199+AD199</f>
        <v>0</v>
      </c>
      <c r="V199" s="48">
        <f>U199-AW199</f>
        <v>0</v>
      </c>
      <c r="W199" s="49">
        <f>ROUNDUP(COUNTIF(Y199:AL199,"&gt; 0")/2,0)</f>
        <v>0</v>
      </c>
      <c r="X199" s="16" t="str">
        <f>IF(W199=0,"-",IF(W199-AW199&gt;8,R199/(8+AW199),R199/W199))</f>
        <v>-</v>
      </c>
      <c r="Y199" s="49" t="s">
        <v>1</v>
      </c>
      <c r="Z199" s="13">
        <v>0</v>
      </c>
      <c r="AA199" s="49" t="s">
        <v>1</v>
      </c>
      <c r="AB199" s="13">
        <v>0</v>
      </c>
      <c r="AC199" s="49" t="s">
        <v>1</v>
      </c>
      <c r="AD199" s="13">
        <v>0</v>
      </c>
      <c r="AE199" s="49" t="s">
        <v>1</v>
      </c>
      <c r="AF199" s="13">
        <v>0</v>
      </c>
      <c r="AG199" s="49" t="s">
        <v>1</v>
      </c>
      <c r="AH199" s="13">
        <v>0</v>
      </c>
      <c r="AI199" s="49" t="s">
        <v>1</v>
      </c>
      <c r="AJ199" s="13">
        <v>0</v>
      </c>
      <c r="AK199" s="49" t="s">
        <v>1</v>
      </c>
      <c r="AL199" s="13">
        <v>0</v>
      </c>
      <c r="AM199" s="184" t="s">
        <v>318</v>
      </c>
      <c r="AN199" s="177">
        <v>3</v>
      </c>
      <c r="AO199" s="178" t="s">
        <v>1</v>
      </c>
      <c r="AP199" s="185">
        <v>0</v>
      </c>
      <c r="AQ199" s="185">
        <v>3</v>
      </c>
      <c r="AR199" s="185">
        <v>0</v>
      </c>
      <c r="AS199" s="185">
        <v>0</v>
      </c>
      <c r="AT199" s="186" t="s">
        <v>1</v>
      </c>
      <c r="AU199" s="89" t="s">
        <v>320</v>
      </c>
      <c r="AV199" s="90" t="e">
        <v>#VALUE!</v>
      </c>
      <c r="AW199" s="91">
        <v>0</v>
      </c>
    </row>
    <row r="200" spans="3:49" x14ac:dyDescent="0.25">
      <c r="C200" s="84">
        <f>C199+1</f>
        <v>191</v>
      </c>
      <c r="D200" s="3" t="s">
        <v>324</v>
      </c>
      <c r="E200" s="199">
        <v>3</v>
      </c>
      <c r="F200" s="199">
        <f>LEFT(E200, FIND("*", E200&amp;"*")-1)*1</f>
        <v>3</v>
      </c>
      <c r="G200" s="200" t="str">
        <f>IF(ISNUMBER(SEARCH("~*", E200)), "*", "")</f>
        <v/>
      </c>
      <c r="H200" s="198" t="str">
        <f>TEXT(I200,"0,0") &amp; J200</f>
        <v>3,0</v>
      </c>
      <c r="I200" s="6">
        <v>3</v>
      </c>
      <c r="J200" s="25" t="s">
        <v>1</v>
      </c>
      <c r="K200" s="2">
        <f>IF(R200&gt;0,1,0)</f>
        <v>0</v>
      </c>
      <c r="L200" s="2">
        <f>IF(J200="",I200,I200+0.1)</f>
        <v>3</v>
      </c>
      <c r="M200" s="197">
        <f>I200-AN200</f>
        <v>0</v>
      </c>
      <c r="N200" s="197">
        <f>IF(J200="",0,1)-IF(AO200="",0,1)</f>
        <v>0</v>
      </c>
      <c r="O200" s="18" t="str">
        <f>_xlfn.TEXTJOIN(,TRUE,
  IF(M200&lt;&gt;0,IF(M200&gt;0,"+","–"),""),
  IF(M200&lt;&gt;0,TEXT(TRUNC(ABS(M200)/0.5)*0.5,"0,0"),""),
  IF(N200&lt;&gt;0,IF(N200&gt;0," +"," –"),""),
  IF(N200&lt;&gt;0,"*","")
)</f>
        <v/>
      </c>
      <c r="P200" s="17" t="str">
        <f>IF(R200 &gt; 0, P199+1, "n/a")</f>
        <v>n/a</v>
      </c>
      <c r="Q200" s="10" t="e">
        <f>IF(AU200=0," ",IF(AU200-P200=0," ",AU200-P200))</f>
        <v>#VALUE!</v>
      </c>
      <c r="R200" s="26">
        <f>Z200+AB200+AF200+AJ200+AL200+AH200+AD200</f>
        <v>0</v>
      </c>
      <c r="S200" s="12">
        <f>R200-AW200</f>
        <v>0</v>
      </c>
      <c r="T200" s="13" t="str">
        <f>IF(SUMIF(Y200:AL200,"&lt;0")&lt;&gt;0,SUMIF(Y200:AL200,"&lt;0")*(-1)," ")</f>
        <v xml:space="preserve"> </v>
      </c>
      <c r="U200" s="14">
        <f>Z200+AB200+AF200+AH200+AJ200+AL200+AD200</f>
        <v>0</v>
      </c>
      <c r="V200" s="48">
        <f>U200-AW200</f>
        <v>0</v>
      </c>
      <c r="W200" s="49">
        <f>ROUNDUP(COUNTIF(Y200:AL200,"&gt; 0")/2,0)</f>
        <v>0</v>
      </c>
      <c r="X200" s="16" t="str">
        <f>IF(W200=0,"-",IF(W200-AW200&gt;8,R200/(8+AW200),R200/W200))</f>
        <v>-</v>
      </c>
      <c r="Y200" s="49" t="s">
        <v>1</v>
      </c>
      <c r="Z200" s="13">
        <v>0</v>
      </c>
      <c r="AA200" s="49" t="s">
        <v>1</v>
      </c>
      <c r="AB200" s="13">
        <v>0</v>
      </c>
      <c r="AC200" s="49" t="s">
        <v>1</v>
      </c>
      <c r="AD200" s="13">
        <v>0</v>
      </c>
      <c r="AE200" s="49" t="s">
        <v>1</v>
      </c>
      <c r="AF200" s="13">
        <v>0</v>
      </c>
      <c r="AG200" s="49" t="s">
        <v>1</v>
      </c>
      <c r="AH200" s="13">
        <v>0</v>
      </c>
      <c r="AI200" s="49" t="s">
        <v>1</v>
      </c>
      <c r="AJ200" s="13">
        <v>0</v>
      </c>
      <c r="AK200" s="49" t="s">
        <v>1</v>
      </c>
      <c r="AL200" s="13">
        <v>0</v>
      </c>
      <c r="AM200" s="184" t="s">
        <v>318</v>
      </c>
      <c r="AN200" s="177">
        <v>3</v>
      </c>
      <c r="AO200" s="178" t="s">
        <v>1</v>
      </c>
      <c r="AP200" s="185">
        <v>0</v>
      </c>
      <c r="AQ200" s="185">
        <v>3</v>
      </c>
      <c r="AR200" s="185">
        <v>0</v>
      </c>
      <c r="AS200" s="185">
        <v>0</v>
      </c>
      <c r="AT200" s="186" t="s">
        <v>1</v>
      </c>
      <c r="AU200" s="89" t="s">
        <v>320</v>
      </c>
      <c r="AV200" s="90" t="e">
        <v>#VALUE!</v>
      </c>
      <c r="AW200" s="91">
        <v>0</v>
      </c>
    </row>
    <row r="201" spans="3:49" x14ac:dyDescent="0.25">
      <c r="C201" s="84">
        <f>C200+1</f>
        <v>192</v>
      </c>
      <c r="D201" s="3" t="s">
        <v>210</v>
      </c>
      <c r="E201" s="199">
        <v>3</v>
      </c>
      <c r="F201" s="199">
        <f>LEFT(E201, FIND("*", E201&amp;"*")-1)*1</f>
        <v>3</v>
      </c>
      <c r="G201" s="200" t="str">
        <f>IF(ISNUMBER(SEARCH("~*", E201)), "*", "")</f>
        <v/>
      </c>
      <c r="H201" s="198" t="str">
        <f>TEXT(I201,"0,0") &amp; J201</f>
        <v>3,0</v>
      </c>
      <c r="I201" s="6">
        <v>3</v>
      </c>
      <c r="J201" s="25" t="s">
        <v>1</v>
      </c>
      <c r="K201" s="2">
        <f>IF(R201&gt;0,1,0)</f>
        <v>0</v>
      </c>
      <c r="L201" s="2">
        <f>IF(J201="",I201,I201+0.1)</f>
        <v>3</v>
      </c>
      <c r="M201" s="197">
        <f>I201-AN201</f>
        <v>0</v>
      </c>
      <c r="N201" s="197">
        <f>IF(J201="",0,1)-IF(AO201="",0,1)</f>
        <v>0</v>
      </c>
      <c r="O201" s="18" t="str">
        <f>_xlfn.TEXTJOIN(,TRUE,
  IF(M201&lt;&gt;0,IF(M201&gt;0,"+","–"),""),
  IF(M201&lt;&gt;0,TEXT(TRUNC(ABS(M201)/0.5)*0.5,"0,0"),""),
  IF(N201&lt;&gt;0,IF(N201&gt;0," +"," –"),""),
  IF(N201&lt;&gt;0,"*","")
)</f>
        <v/>
      </c>
      <c r="P201" s="17" t="str">
        <f>IF(R201 &gt; 0, P200+1, "n/a")</f>
        <v>n/a</v>
      </c>
      <c r="Q201" s="10" t="e">
        <f>IF(AU201=0," ",IF(AU201-P201=0," ",AU201-P201))</f>
        <v>#VALUE!</v>
      </c>
      <c r="R201" s="26">
        <f>Z201+AB201+AF201+AJ201+AL201+AH201+AD201</f>
        <v>0</v>
      </c>
      <c r="S201" s="12">
        <f>R201-AW201</f>
        <v>0</v>
      </c>
      <c r="T201" s="13" t="str">
        <f>IF(SUMIF(Y201:AL201,"&lt;0")&lt;&gt;0,SUMIF(Y201:AL201,"&lt;0")*(-1)," ")</f>
        <v xml:space="preserve"> </v>
      </c>
      <c r="U201" s="14">
        <f>Z201+AB201+AF201+AH201+AJ201+AL201+AD201</f>
        <v>0</v>
      </c>
      <c r="V201" s="48">
        <f>U201-AW201</f>
        <v>0</v>
      </c>
      <c r="W201" s="49">
        <f>ROUNDUP(COUNTIF(Y201:AL201,"&gt; 0")/2,0)</f>
        <v>0</v>
      </c>
      <c r="X201" s="16" t="str">
        <f>IF(W201=0,"-",IF(W201-AW201&gt;8,R201/(8+AW201),R201/W201))</f>
        <v>-</v>
      </c>
      <c r="Y201" s="49" t="s">
        <v>1</v>
      </c>
      <c r="Z201" s="13">
        <v>0</v>
      </c>
      <c r="AA201" s="49" t="s">
        <v>1</v>
      </c>
      <c r="AB201" s="13">
        <v>0</v>
      </c>
      <c r="AC201" s="49" t="s">
        <v>1</v>
      </c>
      <c r="AD201" s="13">
        <v>0</v>
      </c>
      <c r="AE201" s="49" t="s">
        <v>1</v>
      </c>
      <c r="AF201" s="13">
        <v>0</v>
      </c>
      <c r="AG201" s="49" t="s">
        <v>1</v>
      </c>
      <c r="AH201" s="13">
        <v>0</v>
      </c>
      <c r="AI201" s="49" t="s">
        <v>1</v>
      </c>
      <c r="AJ201" s="13">
        <v>0</v>
      </c>
      <c r="AK201" s="49" t="s">
        <v>1</v>
      </c>
      <c r="AL201" s="13">
        <v>0</v>
      </c>
      <c r="AM201" s="184" t="s">
        <v>318</v>
      </c>
      <c r="AN201" s="177">
        <v>3</v>
      </c>
      <c r="AO201" s="178" t="s">
        <v>1</v>
      </c>
      <c r="AP201" s="185">
        <v>0</v>
      </c>
      <c r="AQ201" s="185">
        <v>3</v>
      </c>
      <c r="AR201" s="185">
        <v>0</v>
      </c>
      <c r="AS201" s="185">
        <v>0</v>
      </c>
      <c r="AT201" s="186" t="s">
        <v>1</v>
      </c>
      <c r="AU201" s="89" t="s">
        <v>320</v>
      </c>
      <c r="AV201" s="90" t="e">
        <v>#VALUE!</v>
      </c>
      <c r="AW201" s="91">
        <v>0</v>
      </c>
    </row>
    <row r="202" spans="3:49" x14ac:dyDescent="0.25">
      <c r="C202" s="84">
        <f>C201+1</f>
        <v>193</v>
      </c>
      <c r="D202" s="3" t="s">
        <v>211</v>
      </c>
      <c r="E202" s="199">
        <v>3</v>
      </c>
      <c r="F202" s="199">
        <f>LEFT(E202, FIND("*", E202&amp;"*")-1)*1</f>
        <v>3</v>
      </c>
      <c r="G202" s="200" t="str">
        <f>IF(ISNUMBER(SEARCH("~*", E202)), "*", "")</f>
        <v/>
      </c>
      <c r="H202" s="198" t="str">
        <f>TEXT(I202,"0,0") &amp; J202</f>
        <v>3,0</v>
      </c>
      <c r="I202" s="6">
        <v>3</v>
      </c>
      <c r="J202" s="25" t="s">
        <v>1</v>
      </c>
      <c r="K202" s="2">
        <f>IF(R202&gt;0,1,0)</f>
        <v>0</v>
      </c>
      <c r="L202" s="2">
        <f>IF(J202="",I202,I202+0.1)</f>
        <v>3</v>
      </c>
      <c r="M202" s="197">
        <f>I202-AN202</f>
        <v>0</v>
      </c>
      <c r="N202" s="197">
        <f>IF(J202="",0,1)-IF(AO202="",0,1)</f>
        <v>0</v>
      </c>
      <c r="O202" s="18" t="str">
        <f>_xlfn.TEXTJOIN(,TRUE,
  IF(M202&lt;&gt;0,IF(M202&gt;0,"+","–"),""),
  IF(M202&lt;&gt;0,TEXT(TRUNC(ABS(M202)/0.5)*0.5,"0,0"),""),
  IF(N202&lt;&gt;0,IF(N202&gt;0," +"," –"),""),
  IF(N202&lt;&gt;0,"*","")
)</f>
        <v/>
      </c>
      <c r="P202" s="17" t="str">
        <f>IF(R202 &gt; 0, P201+1, "n/a")</f>
        <v>n/a</v>
      </c>
      <c r="Q202" s="10" t="e">
        <f>IF(AU202=0," ",IF(AU202-P202=0," ",AU202-P202))</f>
        <v>#VALUE!</v>
      </c>
      <c r="R202" s="26">
        <f>Z202+AB202+AF202+AJ202+AL202+AH202+AD202</f>
        <v>0</v>
      </c>
      <c r="S202" s="12">
        <f>R202-AW202</f>
        <v>0</v>
      </c>
      <c r="T202" s="13" t="str">
        <f>IF(SUMIF(Y202:AL202,"&lt;0")&lt;&gt;0,SUMIF(Y202:AL202,"&lt;0")*(-1)," ")</f>
        <v xml:space="preserve"> </v>
      </c>
      <c r="U202" s="14">
        <f>Z202+AB202+AF202+AH202+AJ202+AL202+AD202</f>
        <v>0</v>
      </c>
      <c r="V202" s="48">
        <f>U202-AW202</f>
        <v>0</v>
      </c>
      <c r="W202" s="49">
        <f>ROUNDUP(COUNTIF(Y202:AL202,"&gt; 0")/2,0)</f>
        <v>0</v>
      </c>
      <c r="X202" s="16" t="str">
        <f>IF(W202=0,"-",IF(W202-AW202&gt;8,R202/(8+AW202),R202/W202))</f>
        <v>-</v>
      </c>
      <c r="Y202" s="49" t="s">
        <v>1</v>
      </c>
      <c r="Z202" s="13">
        <v>0</v>
      </c>
      <c r="AA202" s="49" t="s">
        <v>1</v>
      </c>
      <c r="AB202" s="13">
        <v>0</v>
      </c>
      <c r="AC202" s="49" t="s">
        <v>1</v>
      </c>
      <c r="AD202" s="13">
        <v>0</v>
      </c>
      <c r="AE202" s="49" t="s">
        <v>1</v>
      </c>
      <c r="AF202" s="13">
        <v>0</v>
      </c>
      <c r="AG202" s="49" t="s">
        <v>1</v>
      </c>
      <c r="AH202" s="13">
        <v>0</v>
      </c>
      <c r="AI202" s="49" t="s">
        <v>1</v>
      </c>
      <c r="AJ202" s="13">
        <v>0</v>
      </c>
      <c r="AK202" s="49" t="s">
        <v>1</v>
      </c>
      <c r="AL202" s="13">
        <v>0</v>
      </c>
      <c r="AM202" s="184" t="s">
        <v>318</v>
      </c>
      <c r="AN202" s="177">
        <v>3</v>
      </c>
      <c r="AO202" s="178" t="s">
        <v>1</v>
      </c>
      <c r="AP202" s="185">
        <v>0</v>
      </c>
      <c r="AQ202" s="185">
        <v>3</v>
      </c>
      <c r="AR202" s="185">
        <v>0</v>
      </c>
      <c r="AS202" s="185">
        <v>0</v>
      </c>
      <c r="AT202" s="186" t="s">
        <v>1</v>
      </c>
      <c r="AU202" s="89" t="s">
        <v>320</v>
      </c>
      <c r="AV202" s="90" t="e">
        <v>#VALUE!</v>
      </c>
      <c r="AW202" s="91">
        <v>0</v>
      </c>
    </row>
    <row r="203" spans="3:49" x14ac:dyDescent="0.25">
      <c r="C203" s="84">
        <f>C202+1</f>
        <v>194</v>
      </c>
      <c r="D203" s="3" t="s">
        <v>212</v>
      </c>
      <c r="E203" s="199">
        <v>3</v>
      </c>
      <c r="F203" s="199">
        <f>LEFT(E203, FIND("*", E203&amp;"*")-1)*1</f>
        <v>3</v>
      </c>
      <c r="G203" s="200" t="str">
        <f>IF(ISNUMBER(SEARCH("~*", E203)), "*", "")</f>
        <v/>
      </c>
      <c r="H203" s="198" t="str">
        <f>TEXT(I203,"0,0") &amp; J203</f>
        <v>3,0</v>
      </c>
      <c r="I203" s="6">
        <v>3</v>
      </c>
      <c r="J203" s="25" t="s">
        <v>1</v>
      </c>
      <c r="K203" s="2">
        <f>IF(R203&gt;0,1,0)</f>
        <v>0</v>
      </c>
      <c r="L203" s="2">
        <f>IF(J203="",I203,I203+0.1)</f>
        <v>3</v>
      </c>
      <c r="M203" s="197">
        <f>I203-AN203</f>
        <v>0</v>
      </c>
      <c r="N203" s="197">
        <f>IF(J203="",0,1)-IF(AO203="",0,1)</f>
        <v>0</v>
      </c>
      <c r="O203" s="18" t="str">
        <f>_xlfn.TEXTJOIN(,TRUE,
  IF(M203&lt;&gt;0,IF(M203&gt;0,"+","–"),""),
  IF(M203&lt;&gt;0,TEXT(TRUNC(ABS(M203)/0.5)*0.5,"0,0"),""),
  IF(N203&lt;&gt;0,IF(N203&gt;0," +"," –"),""),
  IF(N203&lt;&gt;0,"*","")
)</f>
        <v/>
      </c>
      <c r="P203" s="17" t="str">
        <f>IF(R203 &gt; 0, P202+1, "n/a")</f>
        <v>n/a</v>
      </c>
      <c r="Q203" s="10" t="e">
        <f>IF(AU203=0," ",IF(AU203-P203=0," ",AU203-P203))</f>
        <v>#VALUE!</v>
      </c>
      <c r="R203" s="26">
        <f>Z203+AB203+AF203+AJ203+AL203+AH203+AD203</f>
        <v>0</v>
      </c>
      <c r="S203" s="12">
        <f>R203-AW203</f>
        <v>0</v>
      </c>
      <c r="T203" s="13" t="str">
        <f>IF(SUMIF(Y203:AL203,"&lt;0")&lt;&gt;0,SUMIF(Y203:AL203,"&lt;0")*(-1)," ")</f>
        <v xml:space="preserve"> </v>
      </c>
      <c r="U203" s="14">
        <f>Z203+AB203+AF203+AH203+AJ203+AL203+AD203</f>
        <v>0</v>
      </c>
      <c r="V203" s="48">
        <f>U203-AW203</f>
        <v>0</v>
      </c>
      <c r="W203" s="49">
        <f>ROUNDUP(COUNTIF(Y203:AL203,"&gt; 0")/2,0)</f>
        <v>0</v>
      </c>
      <c r="X203" s="16" t="str">
        <f>IF(W203=0,"-",IF(W203-AW203&gt;8,R203/(8+AW203),R203/W203))</f>
        <v>-</v>
      </c>
      <c r="Y203" s="49" t="s">
        <v>1</v>
      </c>
      <c r="Z203" s="13">
        <v>0</v>
      </c>
      <c r="AA203" s="49" t="s">
        <v>1</v>
      </c>
      <c r="AB203" s="13">
        <v>0</v>
      </c>
      <c r="AC203" s="49" t="s">
        <v>1</v>
      </c>
      <c r="AD203" s="13">
        <v>0</v>
      </c>
      <c r="AE203" s="49" t="s">
        <v>1</v>
      </c>
      <c r="AF203" s="13">
        <v>0</v>
      </c>
      <c r="AG203" s="49" t="s">
        <v>1</v>
      </c>
      <c r="AH203" s="13">
        <v>0</v>
      </c>
      <c r="AI203" s="49" t="s">
        <v>1</v>
      </c>
      <c r="AJ203" s="13">
        <v>0</v>
      </c>
      <c r="AK203" s="49" t="s">
        <v>1</v>
      </c>
      <c r="AL203" s="13">
        <v>0</v>
      </c>
      <c r="AM203" s="184" t="s">
        <v>318</v>
      </c>
      <c r="AN203" s="177">
        <v>3</v>
      </c>
      <c r="AO203" s="178" t="s">
        <v>1</v>
      </c>
      <c r="AP203" s="185">
        <v>0</v>
      </c>
      <c r="AQ203" s="185">
        <v>3</v>
      </c>
      <c r="AR203" s="185">
        <v>0</v>
      </c>
      <c r="AS203" s="185">
        <v>0</v>
      </c>
      <c r="AT203" s="186" t="s">
        <v>1</v>
      </c>
      <c r="AU203" s="89" t="s">
        <v>320</v>
      </c>
      <c r="AV203" s="90" t="e">
        <v>#VALUE!</v>
      </c>
      <c r="AW203" s="91">
        <v>0</v>
      </c>
    </row>
    <row r="204" spans="3:49" x14ac:dyDescent="0.25">
      <c r="C204" s="84">
        <f>C203+1</f>
        <v>195</v>
      </c>
      <c r="D204" s="3" t="s">
        <v>213</v>
      </c>
      <c r="E204" s="199">
        <v>3</v>
      </c>
      <c r="F204" s="199">
        <f>LEFT(E204, FIND("*", E204&amp;"*")-1)*1</f>
        <v>3</v>
      </c>
      <c r="G204" s="200" t="str">
        <f>IF(ISNUMBER(SEARCH("~*", E204)), "*", "")</f>
        <v/>
      </c>
      <c r="H204" s="198" t="str">
        <f>TEXT(I204,"0,0") &amp; J204</f>
        <v>3,0</v>
      </c>
      <c r="I204" s="6">
        <v>3</v>
      </c>
      <c r="J204" s="25" t="s">
        <v>1</v>
      </c>
      <c r="K204" s="2">
        <f>IF(R204&gt;0,1,0)</f>
        <v>0</v>
      </c>
      <c r="L204" s="2">
        <f>IF(J204="",I204,I204+0.1)</f>
        <v>3</v>
      </c>
      <c r="M204" s="197">
        <f>I204-AN204</f>
        <v>0</v>
      </c>
      <c r="N204" s="197">
        <f>IF(J204="",0,1)-IF(AO204="",0,1)</f>
        <v>0</v>
      </c>
      <c r="O204" s="18" t="str">
        <f>_xlfn.TEXTJOIN(,TRUE,
  IF(M204&lt;&gt;0,IF(M204&gt;0,"+","–"),""),
  IF(M204&lt;&gt;0,TEXT(TRUNC(ABS(M204)/0.5)*0.5,"0,0"),""),
  IF(N204&lt;&gt;0,IF(N204&gt;0," +"," –"),""),
  IF(N204&lt;&gt;0,"*","")
)</f>
        <v/>
      </c>
      <c r="P204" s="17" t="str">
        <f>IF(R204 &gt; 0, P203+1, "n/a")</f>
        <v>n/a</v>
      </c>
      <c r="Q204" s="10" t="e">
        <f>IF(AU204=0," ",IF(AU204-P204=0," ",AU204-P204))</f>
        <v>#VALUE!</v>
      </c>
      <c r="R204" s="26">
        <f>Z204+AB204+AF204+AJ204+AL204+AH204+AD204</f>
        <v>0</v>
      </c>
      <c r="S204" s="12">
        <f>R204-AW204</f>
        <v>0</v>
      </c>
      <c r="T204" s="13" t="str">
        <f>IF(SUMIF(Y204:AL204,"&lt;0")&lt;&gt;0,SUMIF(Y204:AL204,"&lt;0")*(-1)," ")</f>
        <v xml:space="preserve"> </v>
      </c>
      <c r="U204" s="14">
        <f>Z204+AB204+AF204+AH204+AJ204+AL204+AD204</f>
        <v>0</v>
      </c>
      <c r="V204" s="48">
        <f>U204-AW204</f>
        <v>0</v>
      </c>
      <c r="W204" s="49">
        <f>ROUNDUP(COUNTIF(Y204:AL204,"&gt; 0")/2,0)</f>
        <v>0</v>
      </c>
      <c r="X204" s="16" t="str">
        <f>IF(W204=0,"-",IF(W204-AW204&gt;8,R204/(8+AW204),R204/W204))</f>
        <v>-</v>
      </c>
      <c r="Y204" s="49" t="s">
        <v>1</v>
      </c>
      <c r="Z204" s="13">
        <v>0</v>
      </c>
      <c r="AA204" s="49" t="s">
        <v>1</v>
      </c>
      <c r="AB204" s="13">
        <v>0</v>
      </c>
      <c r="AC204" s="49" t="s">
        <v>1</v>
      </c>
      <c r="AD204" s="13">
        <v>0</v>
      </c>
      <c r="AE204" s="49" t="s">
        <v>1</v>
      </c>
      <c r="AF204" s="13">
        <v>0</v>
      </c>
      <c r="AG204" s="49" t="s">
        <v>1</v>
      </c>
      <c r="AH204" s="13">
        <v>0</v>
      </c>
      <c r="AI204" s="49" t="s">
        <v>1</v>
      </c>
      <c r="AJ204" s="13">
        <v>0</v>
      </c>
      <c r="AK204" s="49" t="s">
        <v>1</v>
      </c>
      <c r="AL204" s="13">
        <v>0</v>
      </c>
      <c r="AM204" s="184" t="s">
        <v>318</v>
      </c>
      <c r="AN204" s="177">
        <v>3</v>
      </c>
      <c r="AO204" s="178" t="s">
        <v>1</v>
      </c>
      <c r="AP204" s="185">
        <v>0</v>
      </c>
      <c r="AQ204" s="185">
        <v>3</v>
      </c>
      <c r="AR204" s="185">
        <v>0</v>
      </c>
      <c r="AS204" s="185">
        <v>0</v>
      </c>
      <c r="AT204" s="186" t="s">
        <v>1</v>
      </c>
      <c r="AU204" s="89" t="s">
        <v>320</v>
      </c>
      <c r="AV204" s="90" t="e">
        <v>#VALUE!</v>
      </c>
      <c r="AW204" s="91">
        <v>0</v>
      </c>
    </row>
    <row r="205" spans="3:49" x14ac:dyDescent="0.25">
      <c r="C205" s="84">
        <f>C204+1</f>
        <v>196</v>
      </c>
      <c r="D205" s="3" t="s">
        <v>106</v>
      </c>
      <c r="E205" s="199">
        <v>3</v>
      </c>
      <c r="F205" s="199">
        <f>LEFT(E205, FIND("*", E205&amp;"*")-1)*1</f>
        <v>3</v>
      </c>
      <c r="G205" s="200" t="str">
        <f>IF(ISNUMBER(SEARCH("~*", E205)), "*", "")</f>
        <v/>
      </c>
      <c r="H205" s="198" t="str">
        <f>TEXT(I205,"0,0") &amp; J205</f>
        <v>3,0</v>
      </c>
      <c r="I205" s="6">
        <v>3</v>
      </c>
      <c r="J205" s="25" t="s">
        <v>1</v>
      </c>
      <c r="K205" s="2">
        <f>IF(R205&gt;0,1,0)</f>
        <v>0</v>
      </c>
      <c r="L205" s="2">
        <f>IF(J205="",I205,I205+0.1)</f>
        <v>3</v>
      </c>
      <c r="M205" s="197">
        <f>I205-AN205</f>
        <v>0</v>
      </c>
      <c r="N205" s="197">
        <f>IF(J205="",0,1)-IF(AO205="",0,1)</f>
        <v>0</v>
      </c>
      <c r="O205" s="18" t="str">
        <f>_xlfn.TEXTJOIN(,TRUE,
  IF(M205&lt;&gt;0,IF(M205&gt;0,"+","–"),""),
  IF(M205&lt;&gt;0,TEXT(TRUNC(ABS(M205)/0.5)*0.5,"0,0"),""),
  IF(N205&lt;&gt;0,IF(N205&gt;0," +"," –"),""),
  IF(N205&lt;&gt;0,"*","")
)</f>
        <v/>
      </c>
      <c r="P205" s="17" t="str">
        <f>IF(R205 &gt; 0, P204+1, "n/a")</f>
        <v>n/a</v>
      </c>
      <c r="Q205" s="10" t="e">
        <f>IF(AU205=0," ",IF(AU205-P205=0," ",AU205-P205))</f>
        <v>#VALUE!</v>
      </c>
      <c r="R205" s="26">
        <f>Z205+AB205+AF205+AJ205+AL205+AH205+AD205</f>
        <v>0</v>
      </c>
      <c r="S205" s="12">
        <f>R205-AW205</f>
        <v>0</v>
      </c>
      <c r="T205" s="13" t="str">
        <f>IF(SUMIF(Y205:AL205,"&lt;0")&lt;&gt;0,SUMIF(Y205:AL205,"&lt;0")*(-1)," ")</f>
        <v xml:space="preserve"> </v>
      </c>
      <c r="U205" s="14">
        <f>Z205+AB205+AF205+AH205+AJ205+AL205+AD205</f>
        <v>0</v>
      </c>
      <c r="V205" s="48">
        <f>U205-AW205</f>
        <v>0</v>
      </c>
      <c r="W205" s="49">
        <f>ROUNDUP(COUNTIF(Y205:AL205,"&gt; 0")/2,0)</f>
        <v>0</v>
      </c>
      <c r="X205" s="16" t="str">
        <f>IF(W205=0,"-",IF(W205-AW205&gt;8,R205/(8+AW205),R205/W205))</f>
        <v>-</v>
      </c>
      <c r="Y205" s="49" t="s">
        <v>1</v>
      </c>
      <c r="Z205" s="13">
        <v>0</v>
      </c>
      <c r="AA205" s="49" t="s">
        <v>1</v>
      </c>
      <c r="AB205" s="13">
        <v>0</v>
      </c>
      <c r="AC205" s="49" t="s">
        <v>1</v>
      </c>
      <c r="AD205" s="13">
        <v>0</v>
      </c>
      <c r="AE205" s="49" t="s">
        <v>1</v>
      </c>
      <c r="AF205" s="13">
        <v>0</v>
      </c>
      <c r="AG205" s="49" t="s">
        <v>1</v>
      </c>
      <c r="AH205" s="13">
        <v>0</v>
      </c>
      <c r="AI205" s="49" t="s">
        <v>1</v>
      </c>
      <c r="AJ205" s="13">
        <v>0</v>
      </c>
      <c r="AK205" s="49" t="s">
        <v>1</v>
      </c>
      <c r="AL205" s="13">
        <v>0</v>
      </c>
      <c r="AM205" s="184" t="s">
        <v>318</v>
      </c>
      <c r="AN205" s="177">
        <v>3</v>
      </c>
      <c r="AO205" s="178" t="s">
        <v>1</v>
      </c>
      <c r="AP205" s="185">
        <v>0</v>
      </c>
      <c r="AQ205" s="185">
        <v>3</v>
      </c>
      <c r="AR205" s="185">
        <v>0</v>
      </c>
      <c r="AS205" s="185">
        <v>0</v>
      </c>
      <c r="AT205" s="186" t="s">
        <v>1</v>
      </c>
      <c r="AU205" s="89" t="s">
        <v>320</v>
      </c>
      <c r="AV205" s="90" t="e">
        <v>#VALUE!</v>
      </c>
      <c r="AW205" s="91">
        <v>0</v>
      </c>
    </row>
    <row r="206" spans="3:49" x14ac:dyDescent="0.25">
      <c r="C206" s="84">
        <f>C205+1</f>
        <v>197</v>
      </c>
      <c r="D206" s="3" t="s">
        <v>325</v>
      </c>
      <c r="E206" s="199">
        <v>3</v>
      </c>
      <c r="F206" s="199">
        <f>LEFT(E206, FIND("*", E206&amp;"*")-1)*1</f>
        <v>3</v>
      </c>
      <c r="G206" s="200" t="str">
        <f>IF(ISNUMBER(SEARCH("~*", E206)), "*", "")</f>
        <v/>
      </c>
      <c r="H206" s="198" t="str">
        <f>TEXT(I206,"0,0") &amp; J206</f>
        <v>3,0</v>
      </c>
      <c r="I206" s="6">
        <v>3</v>
      </c>
      <c r="J206" s="25" t="s">
        <v>1</v>
      </c>
      <c r="K206" s="2">
        <f>IF(R206&gt;0,1,0)</f>
        <v>0</v>
      </c>
      <c r="L206" s="2">
        <f>IF(J206="",I206,I206+0.1)</f>
        <v>3</v>
      </c>
      <c r="M206" s="197">
        <f>I206-AN206</f>
        <v>0</v>
      </c>
      <c r="N206" s="197">
        <f>IF(J206="",0,1)-IF(AO206="",0,1)</f>
        <v>0</v>
      </c>
      <c r="O206" s="18" t="str">
        <f>_xlfn.TEXTJOIN(,TRUE,
  IF(M206&lt;&gt;0,IF(M206&gt;0,"+","–"),""),
  IF(M206&lt;&gt;0,TEXT(TRUNC(ABS(M206)/0.5)*0.5,"0,0"),""),
  IF(N206&lt;&gt;0,IF(N206&gt;0," +"," –"),""),
  IF(N206&lt;&gt;0,"*","")
)</f>
        <v/>
      </c>
      <c r="P206" s="17" t="str">
        <f>IF(R206 &gt; 0, P205+1, "n/a")</f>
        <v>n/a</v>
      </c>
      <c r="Q206" s="10" t="e">
        <f>IF(AU206=0," ",IF(AU206-P206=0," ",AU206-P206))</f>
        <v>#VALUE!</v>
      </c>
      <c r="R206" s="26">
        <f>Z206+AB206+AF206+AJ206+AL206+AH206+AD206</f>
        <v>0</v>
      </c>
      <c r="S206" s="12">
        <f>R206-AW206</f>
        <v>0</v>
      </c>
      <c r="T206" s="13" t="str">
        <f>IF(SUMIF(Y206:AL206,"&lt;0")&lt;&gt;0,SUMIF(Y206:AL206,"&lt;0")*(-1)," ")</f>
        <v xml:space="preserve"> </v>
      </c>
      <c r="U206" s="14">
        <f>Z206+AB206+AF206+AH206+AJ206+AL206+AD206</f>
        <v>0</v>
      </c>
      <c r="V206" s="48">
        <f>U206-AW206</f>
        <v>0</v>
      </c>
      <c r="W206" s="49">
        <f>ROUNDUP(COUNTIF(Y206:AL206,"&gt; 0")/2,0)</f>
        <v>0</v>
      </c>
      <c r="X206" s="16" t="str">
        <f>IF(W206=0,"-",IF(W206-AW206&gt;8,R206/(8+AW206),R206/W206))</f>
        <v>-</v>
      </c>
      <c r="Y206" s="49" t="s">
        <v>1</v>
      </c>
      <c r="Z206" s="13">
        <v>0</v>
      </c>
      <c r="AA206" s="49" t="s">
        <v>1</v>
      </c>
      <c r="AB206" s="13">
        <v>0</v>
      </c>
      <c r="AC206" s="49" t="s">
        <v>1</v>
      </c>
      <c r="AD206" s="13">
        <v>0</v>
      </c>
      <c r="AE206" s="49" t="s">
        <v>1</v>
      </c>
      <c r="AF206" s="13">
        <v>0</v>
      </c>
      <c r="AG206" s="49" t="s">
        <v>1</v>
      </c>
      <c r="AH206" s="13">
        <v>0</v>
      </c>
      <c r="AI206" s="49" t="s">
        <v>1</v>
      </c>
      <c r="AJ206" s="13">
        <v>0</v>
      </c>
      <c r="AK206" s="49" t="s">
        <v>1</v>
      </c>
      <c r="AL206" s="13">
        <v>0</v>
      </c>
      <c r="AM206" s="184" t="s">
        <v>318</v>
      </c>
      <c r="AN206" s="177">
        <v>3</v>
      </c>
      <c r="AO206" s="178" t="s">
        <v>1</v>
      </c>
      <c r="AP206" s="185">
        <v>0</v>
      </c>
      <c r="AQ206" s="185">
        <v>3</v>
      </c>
      <c r="AR206" s="185">
        <v>0</v>
      </c>
      <c r="AS206" s="185">
        <v>0</v>
      </c>
      <c r="AT206" s="186" t="s">
        <v>1</v>
      </c>
      <c r="AU206" s="89" t="s">
        <v>320</v>
      </c>
      <c r="AV206" s="90" t="e">
        <v>#VALUE!</v>
      </c>
      <c r="AW206" s="91">
        <v>0</v>
      </c>
    </row>
    <row r="207" spans="3:49" x14ac:dyDescent="0.25">
      <c r="C207" s="84">
        <f>C206+1</f>
        <v>198</v>
      </c>
      <c r="D207" s="3" t="s">
        <v>214</v>
      </c>
      <c r="E207" s="199">
        <v>3</v>
      </c>
      <c r="F207" s="199">
        <f>LEFT(E207, FIND("*", E207&amp;"*")-1)*1</f>
        <v>3</v>
      </c>
      <c r="G207" s="200" t="str">
        <f>IF(ISNUMBER(SEARCH("~*", E207)), "*", "")</f>
        <v/>
      </c>
      <c r="H207" s="198" t="str">
        <f>TEXT(I207,"0,0") &amp; J207</f>
        <v>3,0</v>
      </c>
      <c r="I207" s="6">
        <v>3</v>
      </c>
      <c r="J207" s="25" t="s">
        <v>1</v>
      </c>
      <c r="K207" s="2">
        <f>IF(R207&gt;0,1,0)</f>
        <v>0</v>
      </c>
      <c r="L207" s="2">
        <f>IF(J207="",I207,I207+0.1)</f>
        <v>3</v>
      </c>
      <c r="M207" s="197">
        <f>I207-AN207</f>
        <v>0</v>
      </c>
      <c r="N207" s="197">
        <f>IF(J207="",0,1)-IF(AO207="",0,1)</f>
        <v>0</v>
      </c>
      <c r="O207" s="18" t="str">
        <f>_xlfn.TEXTJOIN(,TRUE,
  IF(M207&lt;&gt;0,IF(M207&gt;0,"+","–"),""),
  IF(M207&lt;&gt;0,TEXT(TRUNC(ABS(M207)/0.5)*0.5,"0,0"),""),
  IF(N207&lt;&gt;0,IF(N207&gt;0," +"," –"),""),
  IF(N207&lt;&gt;0,"*","")
)</f>
        <v/>
      </c>
      <c r="P207" s="17" t="str">
        <f>IF(R207 &gt; 0, P206+1, "n/a")</f>
        <v>n/a</v>
      </c>
      <c r="Q207" s="10" t="e">
        <f>IF(AU207=0," ",IF(AU207-P207=0," ",AU207-P207))</f>
        <v>#VALUE!</v>
      </c>
      <c r="R207" s="26">
        <f>Z207+AB207+AF207+AJ207+AL207+AH207+AD207</f>
        <v>0</v>
      </c>
      <c r="S207" s="12">
        <f>R207-AW207</f>
        <v>0</v>
      </c>
      <c r="T207" s="13" t="str">
        <f>IF(SUMIF(Y207:AL207,"&lt;0")&lt;&gt;0,SUMIF(Y207:AL207,"&lt;0")*(-1)," ")</f>
        <v xml:space="preserve"> </v>
      </c>
      <c r="U207" s="14">
        <f>Z207+AB207+AF207+AH207+AJ207+AL207+AD207</f>
        <v>0</v>
      </c>
      <c r="V207" s="48">
        <f>U207-AW207</f>
        <v>0</v>
      </c>
      <c r="W207" s="49">
        <f>ROUNDUP(COUNTIF(Y207:AL207,"&gt; 0")/2,0)</f>
        <v>0</v>
      </c>
      <c r="X207" s="16" t="str">
        <f>IF(W207=0,"-",IF(W207-AW207&gt;8,R207/(8+AW207),R207/W207))</f>
        <v>-</v>
      </c>
      <c r="Y207" s="49" t="s">
        <v>1</v>
      </c>
      <c r="Z207" s="13">
        <v>0</v>
      </c>
      <c r="AA207" s="49" t="s">
        <v>1</v>
      </c>
      <c r="AB207" s="13">
        <v>0</v>
      </c>
      <c r="AC207" s="49" t="s">
        <v>1</v>
      </c>
      <c r="AD207" s="13">
        <v>0</v>
      </c>
      <c r="AE207" s="49" t="s">
        <v>1</v>
      </c>
      <c r="AF207" s="13">
        <v>0</v>
      </c>
      <c r="AG207" s="49" t="s">
        <v>1</v>
      </c>
      <c r="AH207" s="13">
        <v>0</v>
      </c>
      <c r="AI207" s="49" t="s">
        <v>1</v>
      </c>
      <c r="AJ207" s="13">
        <v>0</v>
      </c>
      <c r="AK207" s="49" t="s">
        <v>1</v>
      </c>
      <c r="AL207" s="13">
        <v>0</v>
      </c>
      <c r="AM207" s="184" t="s">
        <v>318</v>
      </c>
      <c r="AN207" s="177">
        <v>3</v>
      </c>
      <c r="AO207" s="178" t="s">
        <v>1</v>
      </c>
      <c r="AP207" s="185">
        <v>0</v>
      </c>
      <c r="AQ207" s="185">
        <v>3</v>
      </c>
      <c r="AR207" s="185">
        <v>0</v>
      </c>
      <c r="AS207" s="185">
        <v>0</v>
      </c>
      <c r="AT207" s="186" t="s">
        <v>1</v>
      </c>
      <c r="AU207" s="89" t="s">
        <v>320</v>
      </c>
      <c r="AV207" s="90" t="e">
        <v>#VALUE!</v>
      </c>
      <c r="AW207" s="91">
        <v>0</v>
      </c>
    </row>
    <row r="208" spans="3:49" x14ac:dyDescent="0.25">
      <c r="C208" s="84">
        <f>C207+1</f>
        <v>199</v>
      </c>
      <c r="D208" s="3" t="s">
        <v>108</v>
      </c>
      <c r="E208" s="199">
        <v>3</v>
      </c>
      <c r="F208" s="199">
        <f>LEFT(E208, FIND("*", E208&amp;"*")-1)*1</f>
        <v>3</v>
      </c>
      <c r="G208" s="200" t="str">
        <f>IF(ISNUMBER(SEARCH("~*", E208)), "*", "")</f>
        <v/>
      </c>
      <c r="H208" s="198" t="str">
        <f>TEXT(I208,"0,0") &amp; J208</f>
        <v>3,0</v>
      </c>
      <c r="I208" s="6">
        <v>3</v>
      </c>
      <c r="J208" s="25" t="s">
        <v>1</v>
      </c>
      <c r="K208" s="2">
        <f>IF(R208&gt;0,1,0)</f>
        <v>0</v>
      </c>
      <c r="L208" s="2">
        <f>IF(J208="",I208,I208+0.1)</f>
        <v>3</v>
      </c>
      <c r="M208" s="197">
        <f>I208-AN208</f>
        <v>0</v>
      </c>
      <c r="N208" s="197">
        <f>IF(J208="",0,1)-IF(AO208="",0,1)</f>
        <v>0</v>
      </c>
      <c r="O208" s="18" t="str">
        <f>_xlfn.TEXTJOIN(,TRUE,
  IF(M208&lt;&gt;0,IF(M208&gt;0,"+","–"),""),
  IF(M208&lt;&gt;0,TEXT(TRUNC(ABS(M208)/0.5)*0.5,"0,0"),""),
  IF(N208&lt;&gt;0,IF(N208&gt;0," +"," –"),""),
  IF(N208&lt;&gt;0,"*","")
)</f>
        <v/>
      </c>
      <c r="P208" s="17" t="str">
        <f>IF(R208 &gt; 0, P207+1, "n/a")</f>
        <v>n/a</v>
      </c>
      <c r="Q208" s="10" t="e">
        <f>IF(AU208=0," ",IF(AU208-P208=0," ",AU208-P208))</f>
        <v>#VALUE!</v>
      </c>
      <c r="R208" s="26">
        <f>Z208+AB208+AF208+AJ208+AL208+AH208+AD208</f>
        <v>0</v>
      </c>
      <c r="S208" s="12">
        <f>R208-AW208</f>
        <v>0</v>
      </c>
      <c r="T208" s="13" t="str">
        <f>IF(SUMIF(Y208:AL208,"&lt;0")&lt;&gt;0,SUMIF(Y208:AL208,"&lt;0")*(-1)," ")</f>
        <v xml:space="preserve"> </v>
      </c>
      <c r="U208" s="14">
        <f>Z208+AB208+AF208+AH208+AJ208+AL208+AD208</f>
        <v>0</v>
      </c>
      <c r="V208" s="48">
        <f>U208-AW208</f>
        <v>0</v>
      </c>
      <c r="W208" s="49">
        <f>ROUNDUP(COUNTIF(Y208:AL208,"&gt; 0")/2,0)</f>
        <v>0</v>
      </c>
      <c r="X208" s="16" t="str">
        <f>IF(W208=0,"-",IF(W208-AW208&gt;8,R208/(8+AW208),R208/W208))</f>
        <v>-</v>
      </c>
      <c r="Y208" s="49" t="s">
        <v>1</v>
      </c>
      <c r="Z208" s="13">
        <v>0</v>
      </c>
      <c r="AA208" s="49" t="s">
        <v>1</v>
      </c>
      <c r="AB208" s="13">
        <v>0</v>
      </c>
      <c r="AC208" s="49" t="s">
        <v>1</v>
      </c>
      <c r="AD208" s="13">
        <v>0</v>
      </c>
      <c r="AE208" s="49" t="s">
        <v>1</v>
      </c>
      <c r="AF208" s="13">
        <v>0</v>
      </c>
      <c r="AG208" s="49" t="s">
        <v>1</v>
      </c>
      <c r="AH208" s="13">
        <v>0</v>
      </c>
      <c r="AI208" s="49" t="s">
        <v>1</v>
      </c>
      <c r="AJ208" s="13">
        <v>0</v>
      </c>
      <c r="AK208" s="49" t="s">
        <v>1</v>
      </c>
      <c r="AL208" s="13">
        <v>0</v>
      </c>
      <c r="AM208" s="184" t="s">
        <v>318</v>
      </c>
      <c r="AN208" s="177">
        <v>3</v>
      </c>
      <c r="AO208" s="178" t="s">
        <v>1</v>
      </c>
      <c r="AP208" s="185">
        <v>0</v>
      </c>
      <c r="AQ208" s="185">
        <v>3</v>
      </c>
      <c r="AR208" s="185">
        <v>0</v>
      </c>
      <c r="AS208" s="185">
        <v>0</v>
      </c>
      <c r="AT208" s="186" t="s">
        <v>1</v>
      </c>
      <c r="AU208" s="89" t="s">
        <v>320</v>
      </c>
      <c r="AV208" s="90" t="e">
        <v>#VALUE!</v>
      </c>
      <c r="AW208" s="91">
        <v>0</v>
      </c>
    </row>
    <row r="209" spans="3:49" x14ac:dyDescent="0.25">
      <c r="C209" s="84">
        <f>C208+1</f>
        <v>200</v>
      </c>
      <c r="D209" s="3" t="s">
        <v>217</v>
      </c>
      <c r="E209" s="199">
        <v>3</v>
      </c>
      <c r="F209" s="199">
        <f>LEFT(E209, FIND("*", E209&amp;"*")-1)*1</f>
        <v>3</v>
      </c>
      <c r="G209" s="200" t="str">
        <f>IF(ISNUMBER(SEARCH("~*", E209)), "*", "")</f>
        <v/>
      </c>
      <c r="H209" s="198" t="str">
        <f>TEXT(I209,"0,0") &amp; J209</f>
        <v>3,0</v>
      </c>
      <c r="I209" s="6">
        <v>3</v>
      </c>
      <c r="J209" s="25" t="s">
        <v>1</v>
      </c>
      <c r="K209" s="2">
        <f>IF(R209&gt;0,1,0)</f>
        <v>0</v>
      </c>
      <c r="L209" s="2">
        <f>IF(J209="",I209,I209+0.1)</f>
        <v>3</v>
      </c>
      <c r="M209" s="197">
        <f>I209-AN209</f>
        <v>0</v>
      </c>
      <c r="N209" s="197">
        <f>IF(J209="",0,1)-IF(AO209="",0,1)</f>
        <v>0</v>
      </c>
      <c r="O209" s="18" t="str">
        <f>_xlfn.TEXTJOIN(,TRUE,
  IF(M209&lt;&gt;0,IF(M209&gt;0,"+","–"),""),
  IF(M209&lt;&gt;0,TEXT(TRUNC(ABS(M209)/0.5)*0.5,"0,0"),""),
  IF(N209&lt;&gt;0,IF(N209&gt;0," +"," –"),""),
  IF(N209&lt;&gt;0,"*","")
)</f>
        <v/>
      </c>
      <c r="P209" s="17" t="str">
        <f>IF(R209 &gt; 0, P208+1, "n/a")</f>
        <v>n/a</v>
      </c>
      <c r="Q209" s="10" t="e">
        <f>IF(AU209=0," ",IF(AU209-P209=0," ",AU209-P209))</f>
        <v>#VALUE!</v>
      </c>
      <c r="R209" s="26">
        <f>Z209+AB209+AF209+AJ209+AL209+AH209+AD209</f>
        <v>0</v>
      </c>
      <c r="S209" s="12">
        <f>R209-AW209</f>
        <v>0</v>
      </c>
      <c r="T209" s="13" t="str">
        <f>IF(SUMIF(Y209:AL209,"&lt;0")&lt;&gt;0,SUMIF(Y209:AL209,"&lt;0")*(-1)," ")</f>
        <v xml:space="preserve"> </v>
      </c>
      <c r="U209" s="14">
        <f>Z209+AB209+AF209+AH209+AJ209+AL209+AD209</f>
        <v>0</v>
      </c>
      <c r="V209" s="48">
        <f>U209-AW209</f>
        <v>0</v>
      </c>
      <c r="W209" s="49">
        <f>ROUNDUP(COUNTIF(Y209:AL209,"&gt; 0")/2,0)</f>
        <v>0</v>
      </c>
      <c r="X209" s="16" t="str">
        <f>IF(W209=0,"-",IF(W209-AW209&gt;8,R209/(8+AW209),R209/W209))</f>
        <v>-</v>
      </c>
      <c r="Y209" s="49" t="s">
        <v>1</v>
      </c>
      <c r="Z209" s="13">
        <v>0</v>
      </c>
      <c r="AA209" s="49" t="s">
        <v>1</v>
      </c>
      <c r="AB209" s="13">
        <v>0</v>
      </c>
      <c r="AC209" s="49" t="s">
        <v>1</v>
      </c>
      <c r="AD209" s="13">
        <v>0</v>
      </c>
      <c r="AE209" s="49" t="s">
        <v>1</v>
      </c>
      <c r="AF209" s="13">
        <v>0</v>
      </c>
      <c r="AG209" s="49" t="s">
        <v>1</v>
      </c>
      <c r="AH209" s="13">
        <v>0</v>
      </c>
      <c r="AI209" s="49" t="s">
        <v>1</v>
      </c>
      <c r="AJ209" s="13">
        <v>0</v>
      </c>
      <c r="AK209" s="49" t="s">
        <v>1</v>
      </c>
      <c r="AL209" s="13">
        <v>0</v>
      </c>
      <c r="AM209" s="184" t="s">
        <v>318</v>
      </c>
      <c r="AN209" s="177">
        <v>3</v>
      </c>
      <c r="AO209" s="178" t="s">
        <v>1</v>
      </c>
      <c r="AP209" s="185">
        <v>0</v>
      </c>
      <c r="AQ209" s="185">
        <v>3</v>
      </c>
      <c r="AR209" s="185">
        <v>0</v>
      </c>
      <c r="AS209" s="185">
        <v>0</v>
      </c>
      <c r="AT209" s="186" t="s">
        <v>1</v>
      </c>
      <c r="AU209" s="89" t="s">
        <v>320</v>
      </c>
      <c r="AV209" s="90" t="e">
        <v>#VALUE!</v>
      </c>
      <c r="AW209" s="91">
        <v>0</v>
      </c>
    </row>
    <row r="210" spans="3:49" x14ac:dyDescent="0.25">
      <c r="C210" s="84">
        <f>C209+1</f>
        <v>201</v>
      </c>
      <c r="D210" s="3" t="s">
        <v>219</v>
      </c>
      <c r="E210" s="199">
        <v>3</v>
      </c>
      <c r="F210" s="199">
        <f>LEFT(E210, FIND("*", E210&amp;"*")-1)*1</f>
        <v>3</v>
      </c>
      <c r="G210" s="200" t="str">
        <f>IF(ISNUMBER(SEARCH("~*", E210)), "*", "")</f>
        <v/>
      </c>
      <c r="H210" s="198" t="str">
        <f>TEXT(I210,"0,0") &amp; J210</f>
        <v>3,0</v>
      </c>
      <c r="I210" s="6">
        <v>3</v>
      </c>
      <c r="J210" s="25" t="s">
        <v>1</v>
      </c>
      <c r="K210" s="2">
        <f>IF(R210&gt;0,1,0)</f>
        <v>0</v>
      </c>
      <c r="L210" s="2">
        <f>IF(J210="",I210,I210+0.1)</f>
        <v>3</v>
      </c>
      <c r="M210" s="197">
        <f>I210-AN210</f>
        <v>0</v>
      </c>
      <c r="N210" s="197">
        <f>IF(J210="",0,1)-IF(AO210="",0,1)</f>
        <v>0</v>
      </c>
      <c r="O210" s="18" t="str">
        <f>_xlfn.TEXTJOIN(,TRUE,
  IF(M210&lt;&gt;0,IF(M210&gt;0,"+","–"),""),
  IF(M210&lt;&gt;0,TEXT(TRUNC(ABS(M210)/0.5)*0.5,"0,0"),""),
  IF(N210&lt;&gt;0,IF(N210&gt;0," +"," –"),""),
  IF(N210&lt;&gt;0,"*","")
)</f>
        <v/>
      </c>
      <c r="P210" s="17" t="str">
        <f>IF(R210 &gt; 0, P209+1, "n/a")</f>
        <v>n/a</v>
      </c>
      <c r="Q210" s="10" t="e">
        <f>IF(AU210=0," ",IF(AU210-P210=0," ",AU210-P210))</f>
        <v>#VALUE!</v>
      </c>
      <c r="R210" s="26">
        <f>Z210+AB210+AF210+AJ210+AL210+AH210+AD210</f>
        <v>0</v>
      </c>
      <c r="S210" s="12">
        <f>R210-AW210</f>
        <v>0</v>
      </c>
      <c r="T210" s="13" t="str">
        <f>IF(SUMIF(Y210:AL210,"&lt;0")&lt;&gt;0,SUMIF(Y210:AL210,"&lt;0")*(-1)," ")</f>
        <v xml:space="preserve"> </v>
      </c>
      <c r="U210" s="14">
        <f>Z210+AB210+AF210+AH210+AJ210+AL210+AD210</f>
        <v>0</v>
      </c>
      <c r="V210" s="48">
        <f>U210-AW210</f>
        <v>0</v>
      </c>
      <c r="W210" s="49">
        <f>ROUNDUP(COUNTIF(Y210:AL210,"&gt; 0")/2,0)</f>
        <v>0</v>
      </c>
      <c r="X210" s="16" t="str">
        <f>IF(W210=0,"-",IF(W210-AW210&gt;8,R210/(8+AW210),R210/W210))</f>
        <v>-</v>
      </c>
      <c r="Y210" s="49" t="s">
        <v>1</v>
      </c>
      <c r="Z210" s="13">
        <v>0</v>
      </c>
      <c r="AA210" s="49" t="s">
        <v>1</v>
      </c>
      <c r="AB210" s="13">
        <v>0</v>
      </c>
      <c r="AC210" s="49" t="s">
        <v>1</v>
      </c>
      <c r="AD210" s="13">
        <v>0</v>
      </c>
      <c r="AE210" s="49" t="s">
        <v>1</v>
      </c>
      <c r="AF210" s="13">
        <v>0</v>
      </c>
      <c r="AG210" s="49" t="s">
        <v>1</v>
      </c>
      <c r="AH210" s="13">
        <v>0</v>
      </c>
      <c r="AI210" s="49" t="s">
        <v>1</v>
      </c>
      <c r="AJ210" s="13">
        <v>0</v>
      </c>
      <c r="AK210" s="49" t="s">
        <v>1</v>
      </c>
      <c r="AL210" s="13">
        <v>0</v>
      </c>
      <c r="AM210" s="184" t="s">
        <v>318</v>
      </c>
      <c r="AN210" s="177">
        <v>3</v>
      </c>
      <c r="AO210" s="178" t="s">
        <v>1</v>
      </c>
      <c r="AP210" s="185">
        <v>0</v>
      </c>
      <c r="AQ210" s="185">
        <v>3</v>
      </c>
      <c r="AR210" s="185">
        <v>0</v>
      </c>
      <c r="AS210" s="185">
        <v>0</v>
      </c>
      <c r="AT210" s="186" t="s">
        <v>1</v>
      </c>
      <c r="AU210" s="89" t="s">
        <v>320</v>
      </c>
      <c r="AV210" s="90" t="e">
        <v>#VALUE!</v>
      </c>
      <c r="AW210" s="91">
        <v>0</v>
      </c>
    </row>
    <row r="211" spans="3:49" x14ac:dyDescent="0.25">
      <c r="C211" s="84">
        <f>C210+1</f>
        <v>202</v>
      </c>
      <c r="D211" s="3" t="s">
        <v>112</v>
      </c>
      <c r="E211" s="199">
        <v>3</v>
      </c>
      <c r="F211" s="199">
        <f>LEFT(E211, FIND("*", E211&amp;"*")-1)*1</f>
        <v>3</v>
      </c>
      <c r="G211" s="200" t="str">
        <f>IF(ISNUMBER(SEARCH("~*", E211)), "*", "")</f>
        <v/>
      </c>
      <c r="H211" s="198" t="str">
        <f>TEXT(I211,"0,0") &amp; J211</f>
        <v>3,0</v>
      </c>
      <c r="I211" s="6">
        <v>3</v>
      </c>
      <c r="J211" s="25" t="s">
        <v>1</v>
      </c>
      <c r="K211" s="2">
        <f>IF(R211&gt;0,1,0)</f>
        <v>0</v>
      </c>
      <c r="L211" s="2">
        <f>IF(J211="",I211,I211+0.1)</f>
        <v>3</v>
      </c>
      <c r="M211" s="197">
        <f>I211-AN211</f>
        <v>0</v>
      </c>
      <c r="N211" s="197">
        <f>IF(J211="",0,1)-IF(AO211="",0,1)</f>
        <v>0</v>
      </c>
      <c r="O211" s="18" t="str">
        <f>_xlfn.TEXTJOIN(,TRUE,
  IF(M211&lt;&gt;0,IF(M211&gt;0,"+","–"),""),
  IF(M211&lt;&gt;0,TEXT(TRUNC(ABS(M211)/0.5)*0.5,"0,0"),""),
  IF(N211&lt;&gt;0,IF(N211&gt;0," +"," –"),""),
  IF(N211&lt;&gt;0,"*","")
)</f>
        <v/>
      </c>
      <c r="P211" s="17" t="str">
        <f>IF(R211 &gt; 0, P210+1, "n/a")</f>
        <v>n/a</v>
      </c>
      <c r="Q211" s="10" t="e">
        <f>IF(AU211=0," ",IF(AU211-P211=0," ",AU211-P211))</f>
        <v>#VALUE!</v>
      </c>
      <c r="R211" s="26">
        <f>Z211+AB211+AF211+AJ211+AL211+AH211+AD211</f>
        <v>0</v>
      </c>
      <c r="S211" s="12">
        <f>R211-AW211</f>
        <v>0</v>
      </c>
      <c r="T211" s="13" t="str">
        <f>IF(SUMIF(Y211:AL211,"&lt;0")&lt;&gt;0,SUMIF(Y211:AL211,"&lt;0")*(-1)," ")</f>
        <v xml:space="preserve"> </v>
      </c>
      <c r="U211" s="14">
        <f>Z211+AB211+AF211+AH211+AJ211+AL211+AD211</f>
        <v>0</v>
      </c>
      <c r="V211" s="48">
        <f>U211-AW211</f>
        <v>0</v>
      </c>
      <c r="W211" s="49">
        <f>ROUNDUP(COUNTIF(Y211:AL211,"&gt; 0")/2,0)</f>
        <v>0</v>
      </c>
      <c r="X211" s="16" t="str">
        <f>IF(W211=0,"-",IF(W211-AW211&gt;8,R211/(8+AW211),R211/W211))</f>
        <v>-</v>
      </c>
      <c r="Y211" s="49" t="s">
        <v>1</v>
      </c>
      <c r="Z211" s="13">
        <v>0</v>
      </c>
      <c r="AA211" s="49" t="s">
        <v>1</v>
      </c>
      <c r="AB211" s="13">
        <v>0</v>
      </c>
      <c r="AC211" s="49" t="s">
        <v>1</v>
      </c>
      <c r="AD211" s="13">
        <v>0</v>
      </c>
      <c r="AE211" s="49" t="s">
        <v>1</v>
      </c>
      <c r="AF211" s="13">
        <v>0</v>
      </c>
      <c r="AG211" s="49" t="s">
        <v>1</v>
      </c>
      <c r="AH211" s="13">
        <v>0</v>
      </c>
      <c r="AI211" s="49" t="s">
        <v>1</v>
      </c>
      <c r="AJ211" s="13">
        <v>0</v>
      </c>
      <c r="AK211" s="49" t="s">
        <v>1</v>
      </c>
      <c r="AL211" s="13">
        <v>0</v>
      </c>
      <c r="AM211" s="184" t="s">
        <v>318</v>
      </c>
      <c r="AN211" s="177">
        <v>3</v>
      </c>
      <c r="AO211" s="178" t="s">
        <v>1</v>
      </c>
      <c r="AP211" s="185">
        <v>0</v>
      </c>
      <c r="AQ211" s="185">
        <v>3</v>
      </c>
      <c r="AR211" s="185">
        <v>0</v>
      </c>
      <c r="AS211" s="185">
        <v>0</v>
      </c>
      <c r="AT211" s="186" t="s">
        <v>1</v>
      </c>
      <c r="AU211" s="89" t="s">
        <v>320</v>
      </c>
      <c r="AV211" s="90" t="e">
        <v>#VALUE!</v>
      </c>
      <c r="AW211" s="91">
        <v>0</v>
      </c>
    </row>
    <row r="212" spans="3:49" x14ac:dyDescent="0.25">
      <c r="C212" s="84">
        <f>C211+1</f>
        <v>203</v>
      </c>
      <c r="D212" s="3" t="s">
        <v>220</v>
      </c>
      <c r="E212" s="199">
        <v>3</v>
      </c>
      <c r="F212" s="199">
        <f>LEFT(E212, FIND("*", E212&amp;"*")-1)*1</f>
        <v>3</v>
      </c>
      <c r="G212" s="200" t="str">
        <f>IF(ISNUMBER(SEARCH("~*", E212)), "*", "")</f>
        <v/>
      </c>
      <c r="H212" s="198" t="str">
        <f>TEXT(I212,"0,0") &amp; J212</f>
        <v>3,0</v>
      </c>
      <c r="I212" s="6">
        <v>3</v>
      </c>
      <c r="J212" s="25" t="s">
        <v>1</v>
      </c>
      <c r="K212" s="2">
        <f>IF(R212&gt;0,1,0)</f>
        <v>0</v>
      </c>
      <c r="L212" s="2">
        <f>IF(J212="",I212,I212+0.1)</f>
        <v>3</v>
      </c>
      <c r="M212" s="197">
        <f>I212-AN212</f>
        <v>0</v>
      </c>
      <c r="N212" s="197">
        <f>IF(J212="",0,1)-IF(AO212="",0,1)</f>
        <v>0</v>
      </c>
      <c r="O212" s="18" t="str">
        <f>_xlfn.TEXTJOIN(,TRUE,
  IF(M212&lt;&gt;0,IF(M212&gt;0,"+","–"),""),
  IF(M212&lt;&gt;0,TEXT(TRUNC(ABS(M212)/0.5)*0.5,"0,0"),""),
  IF(N212&lt;&gt;0,IF(N212&gt;0," +"," –"),""),
  IF(N212&lt;&gt;0,"*","")
)</f>
        <v/>
      </c>
      <c r="P212" s="17" t="str">
        <f>IF(R212 &gt; 0, P211+1, "n/a")</f>
        <v>n/a</v>
      </c>
      <c r="Q212" s="10" t="e">
        <f>IF(AU212=0," ",IF(AU212-P212=0," ",AU212-P212))</f>
        <v>#VALUE!</v>
      </c>
      <c r="R212" s="26">
        <f>Z212+AB212+AF212+AJ212+AL212+AH212+AD212</f>
        <v>0</v>
      </c>
      <c r="S212" s="12">
        <f>R212-AW212</f>
        <v>0</v>
      </c>
      <c r="T212" s="13" t="str">
        <f>IF(SUMIF(Y212:AL212,"&lt;0")&lt;&gt;0,SUMIF(Y212:AL212,"&lt;0")*(-1)," ")</f>
        <v xml:space="preserve"> </v>
      </c>
      <c r="U212" s="14">
        <f>Z212+AB212+AF212+AH212+AJ212+AL212+AD212</f>
        <v>0</v>
      </c>
      <c r="V212" s="48">
        <f>U212-AW212</f>
        <v>0</v>
      </c>
      <c r="W212" s="49">
        <f>ROUNDUP(COUNTIF(Y212:AL212,"&gt; 0")/2,0)</f>
        <v>0</v>
      </c>
      <c r="X212" s="16" t="str">
        <f>IF(W212=0,"-",IF(W212-AW212&gt;8,R212/(8+AW212),R212/W212))</f>
        <v>-</v>
      </c>
      <c r="Y212" s="49" t="s">
        <v>1</v>
      </c>
      <c r="Z212" s="13">
        <v>0</v>
      </c>
      <c r="AA212" s="49" t="s">
        <v>1</v>
      </c>
      <c r="AB212" s="13">
        <v>0</v>
      </c>
      <c r="AC212" s="49" t="s">
        <v>1</v>
      </c>
      <c r="AD212" s="13">
        <v>0</v>
      </c>
      <c r="AE212" s="49" t="s">
        <v>1</v>
      </c>
      <c r="AF212" s="13">
        <v>0</v>
      </c>
      <c r="AG212" s="49" t="s">
        <v>1</v>
      </c>
      <c r="AH212" s="13">
        <v>0</v>
      </c>
      <c r="AI212" s="49" t="s">
        <v>1</v>
      </c>
      <c r="AJ212" s="13">
        <v>0</v>
      </c>
      <c r="AK212" s="49" t="s">
        <v>1</v>
      </c>
      <c r="AL212" s="13">
        <v>0</v>
      </c>
      <c r="AM212" s="184" t="s">
        <v>318</v>
      </c>
      <c r="AN212" s="177">
        <v>3</v>
      </c>
      <c r="AO212" s="178" t="s">
        <v>1</v>
      </c>
      <c r="AP212" s="185">
        <v>0</v>
      </c>
      <c r="AQ212" s="185">
        <v>3</v>
      </c>
      <c r="AR212" s="185">
        <v>0</v>
      </c>
      <c r="AS212" s="185">
        <v>0</v>
      </c>
      <c r="AT212" s="186" t="s">
        <v>1</v>
      </c>
      <c r="AU212" s="89" t="s">
        <v>320</v>
      </c>
      <c r="AV212" s="90" t="e">
        <v>#VALUE!</v>
      </c>
      <c r="AW212" s="91">
        <v>0</v>
      </c>
    </row>
    <row r="213" spans="3:49" x14ac:dyDescent="0.25">
      <c r="C213" s="84">
        <f>C212+1</f>
        <v>204</v>
      </c>
      <c r="D213" s="3" t="s">
        <v>222</v>
      </c>
      <c r="E213" s="199">
        <v>3</v>
      </c>
      <c r="F213" s="199">
        <f>LEFT(E213, FIND("*", E213&amp;"*")-1)*1</f>
        <v>3</v>
      </c>
      <c r="G213" s="200" t="str">
        <f>IF(ISNUMBER(SEARCH("~*", E213)), "*", "")</f>
        <v/>
      </c>
      <c r="H213" s="198" t="str">
        <f>TEXT(I213,"0,0") &amp; J213</f>
        <v>3,0</v>
      </c>
      <c r="I213" s="6">
        <v>3</v>
      </c>
      <c r="J213" s="25" t="s">
        <v>1</v>
      </c>
      <c r="K213" s="2">
        <f>IF(R213&gt;0,1,0)</f>
        <v>0</v>
      </c>
      <c r="L213" s="2">
        <f>IF(J213="",I213,I213+0.1)</f>
        <v>3</v>
      </c>
      <c r="M213" s="197">
        <f>I213-AN213</f>
        <v>0</v>
      </c>
      <c r="N213" s="197">
        <f>IF(J213="",0,1)-IF(AO213="",0,1)</f>
        <v>0</v>
      </c>
      <c r="O213" s="18" t="str">
        <f>_xlfn.TEXTJOIN(,TRUE,
  IF(M213&lt;&gt;0,IF(M213&gt;0,"+","–"),""),
  IF(M213&lt;&gt;0,TEXT(TRUNC(ABS(M213)/0.5)*0.5,"0,0"),""),
  IF(N213&lt;&gt;0,IF(N213&gt;0," +"," –"),""),
  IF(N213&lt;&gt;0,"*","")
)</f>
        <v/>
      </c>
      <c r="P213" s="17" t="str">
        <f>IF(R213 &gt; 0, P212+1, "n/a")</f>
        <v>n/a</v>
      </c>
      <c r="Q213" s="10" t="e">
        <f>IF(AU213=0," ",IF(AU213-P213=0," ",AU213-P213))</f>
        <v>#VALUE!</v>
      </c>
      <c r="R213" s="26">
        <f>Z213+AB213+AF213+AJ213+AL213+AH213+AD213</f>
        <v>0</v>
      </c>
      <c r="S213" s="12">
        <f>R213-AW213</f>
        <v>0</v>
      </c>
      <c r="T213" s="13" t="str">
        <f>IF(SUMIF(Y213:AL213,"&lt;0")&lt;&gt;0,SUMIF(Y213:AL213,"&lt;0")*(-1)," ")</f>
        <v xml:space="preserve"> </v>
      </c>
      <c r="U213" s="14">
        <f>Z213+AB213+AF213+AH213+AJ213+AL213+AD213</f>
        <v>0</v>
      </c>
      <c r="V213" s="48">
        <f>U213-AW213</f>
        <v>0</v>
      </c>
      <c r="W213" s="49">
        <f>ROUNDUP(COUNTIF(Y213:AL213,"&gt; 0")/2,0)</f>
        <v>0</v>
      </c>
      <c r="X213" s="16" t="str">
        <f>IF(W213=0,"-",IF(W213-AW213&gt;8,R213/(8+AW213),R213/W213))</f>
        <v>-</v>
      </c>
      <c r="Y213" s="49" t="s">
        <v>1</v>
      </c>
      <c r="Z213" s="13">
        <v>0</v>
      </c>
      <c r="AA213" s="49" t="s">
        <v>1</v>
      </c>
      <c r="AB213" s="13">
        <v>0</v>
      </c>
      <c r="AC213" s="49" t="s">
        <v>1</v>
      </c>
      <c r="AD213" s="13">
        <v>0</v>
      </c>
      <c r="AE213" s="49" t="s">
        <v>1</v>
      </c>
      <c r="AF213" s="13">
        <v>0</v>
      </c>
      <c r="AG213" s="49" t="s">
        <v>1</v>
      </c>
      <c r="AH213" s="13">
        <v>0</v>
      </c>
      <c r="AI213" s="49" t="s">
        <v>1</v>
      </c>
      <c r="AJ213" s="13">
        <v>0</v>
      </c>
      <c r="AK213" s="49" t="s">
        <v>1</v>
      </c>
      <c r="AL213" s="13">
        <v>0</v>
      </c>
      <c r="AM213" s="184" t="s">
        <v>318</v>
      </c>
      <c r="AN213" s="177">
        <v>3</v>
      </c>
      <c r="AO213" s="178" t="s">
        <v>1</v>
      </c>
      <c r="AP213" s="185">
        <v>0</v>
      </c>
      <c r="AQ213" s="185">
        <v>3</v>
      </c>
      <c r="AR213" s="185">
        <v>0</v>
      </c>
      <c r="AS213" s="185">
        <v>0</v>
      </c>
      <c r="AT213" s="186" t="s">
        <v>1</v>
      </c>
      <c r="AU213" s="89" t="s">
        <v>320</v>
      </c>
      <c r="AV213" s="90" t="e">
        <v>#VALUE!</v>
      </c>
      <c r="AW213" s="91">
        <v>0</v>
      </c>
    </row>
    <row r="214" spans="3:49" x14ac:dyDescent="0.25">
      <c r="C214" s="84">
        <f>C213+1</f>
        <v>205</v>
      </c>
      <c r="D214" s="3" t="s">
        <v>113</v>
      </c>
      <c r="E214" s="199">
        <v>3</v>
      </c>
      <c r="F214" s="199">
        <f>LEFT(E214, FIND("*", E214&amp;"*")-1)*1</f>
        <v>3</v>
      </c>
      <c r="G214" s="200" t="str">
        <f>IF(ISNUMBER(SEARCH("~*", E214)), "*", "")</f>
        <v/>
      </c>
      <c r="H214" s="198" t="str">
        <f>TEXT(I214,"0,0") &amp; J214</f>
        <v>3,0</v>
      </c>
      <c r="I214" s="6">
        <v>3</v>
      </c>
      <c r="J214" s="25" t="s">
        <v>1</v>
      </c>
      <c r="K214" s="2">
        <f>IF(R214&gt;0,1,0)</f>
        <v>0</v>
      </c>
      <c r="L214" s="2">
        <f>IF(J214="",I214,I214+0.1)</f>
        <v>3</v>
      </c>
      <c r="M214" s="197">
        <f>I214-AN214</f>
        <v>0</v>
      </c>
      <c r="N214" s="197">
        <f>IF(J214="",0,1)-IF(AO214="",0,1)</f>
        <v>0</v>
      </c>
      <c r="O214" s="18" t="str">
        <f>_xlfn.TEXTJOIN(,TRUE,
  IF(M214&lt;&gt;0,IF(M214&gt;0,"+","–"),""),
  IF(M214&lt;&gt;0,TEXT(TRUNC(ABS(M214)/0.5)*0.5,"0,0"),""),
  IF(N214&lt;&gt;0,IF(N214&gt;0," +"," –"),""),
  IF(N214&lt;&gt;0,"*","")
)</f>
        <v/>
      </c>
      <c r="P214" s="17" t="str">
        <f>IF(R214 &gt; 0, P213+1, "n/a")</f>
        <v>n/a</v>
      </c>
      <c r="Q214" s="10" t="e">
        <f>IF(AU214=0," ",IF(AU214-P214=0," ",AU214-P214))</f>
        <v>#VALUE!</v>
      </c>
      <c r="R214" s="26">
        <f>Z214+AB214+AF214+AJ214+AL214+AH214+AD214</f>
        <v>0</v>
      </c>
      <c r="S214" s="12">
        <f>R214-AW214</f>
        <v>0</v>
      </c>
      <c r="T214" s="13" t="str">
        <f>IF(SUMIF(Y214:AL214,"&lt;0")&lt;&gt;0,SUMIF(Y214:AL214,"&lt;0")*(-1)," ")</f>
        <v xml:space="preserve"> </v>
      </c>
      <c r="U214" s="14">
        <f>Z214+AB214+AF214+AH214+AJ214+AL214+AD214</f>
        <v>0</v>
      </c>
      <c r="V214" s="48">
        <f>U214-AW214</f>
        <v>0</v>
      </c>
      <c r="W214" s="49">
        <f>ROUNDUP(COUNTIF(Y214:AL214,"&gt; 0")/2,0)</f>
        <v>0</v>
      </c>
      <c r="X214" s="16" t="str">
        <f>IF(W214=0,"-",IF(W214-AW214&gt;8,R214/(8+AW214),R214/W214))</f>
        <v>-</v>
      </c>
      <c r="Y214" s="49" t="s">
        <v>1</v>
      </c>
      <c r="Z214" s="13">
        <v>0</v>
      </c>
      <c r="AA214" s="49" t="s">
        <v>1</v>
      </c>
      <c r="AB214" s="13">
        <v>0</v>
      </c>
      <c r="AC214" s="49" t="s">
        <v>1</v>
      </c>
      <c r="AD214" s="13">
        <v>0</v>
      </c>
      <c r="AE214" s="49" t="s">
        <v>1</v>
      </c>
      <c r="AF214" s="13">
        <v>0</v>
      </c>
      <c r="AG214" s="49" t="s">
        <v>1</v>
      </c>
      <c r="AH214" s="13">
        <v>0</v>
      </c>
      <c r="AI214" s="49" t="s">
        <v>1</v>
      </c>
      <c r="AJ214" s="13">
        <v>0</v>
      </c>
      <c r="AK214" s="49" t="s">
        <v>1</v>
      </c>
      <c r="AL214" s="13">
        <v>0</v>
      </c>
      <c r="AM214" s="184" t="s">
        <v>318</v>
      </c>
      <c r="AN214" s="177">
        <v>3</v>
      </c>
      <c r="AO214" s="178" t="s">
        <v>1</v>
      </c>
      <c r="AP214" s="185">
        <v>0</v>
      </c>
      <c r="AQ214" s="185">
        <v>3</v>
      </c>
      <c r="AR214" s="185">
        <v>0</v>
      </c>
      <c r="AS214" s="185">
        <v>0</v>
      </c>
      <c r="AT214" s="186" t="s">
        <v>1</v>
      </c>
      <c r="AU214" s="89" t="s">
        <v>320</v>
      </c>
      <c r="AV214" s="90" t="e">
        <v>#VALUE!</v>
      </c>
      <c r="AW214" s="91">
        <v>0</v>
      </c>
    </row>
    <row r="215" spans="3:49" x14ac:dyDescent="0.25">
      <c r="C215" s="84">
        <f>C214+1</f>
        <v>206</v>
      </c>
      <c r="D215" s="3" t="s">
        <v>117</v>
      </c>
      <c r="E215" s="199">
        <v>3</v>
      </c>
      <c r="F215" s="199">
        <f>LEFT(E215, FIND("*", E215&amp;"*")-1)*1</f>
        <v>3</v>
      </c>
      <c r="G215" s="200" t="str">
        <f>IF(ISNUMBER(SEARCH("~*", E215)), "*", "")</f>
        <v/>
      </c>
      <c r="H215" s="198" t="str">
        <f>TEXT(I215,"0,0") &amp; J215</f>
        <v>3,0</v>
      </c>
      <c r="I215" s="6">
        <v>3</v>
      </c>
      <c r="J215" s="25" t="s">
        <v>1</v>
      </c>
      <c r="K215" s="2">
        <f>IF(R215&gt;0,1,0)</f>
        <v>0</v>
      </c>
      <c r="L215" s="2">
        <f>IF(J215="",I215,I215+0.1)</f>
        <v>3</v>
      </c>
      <c r="M215" s="197">
        <f>I215-AN215</f>
        <v>0</v>
      </c>
      <c r="N215" s="197">
        <f>IF(J215="",0,1)-IF(AO215="",0,1)</f>
        <v>0</v>
      </c>
      <c r="O215" s="18" t="str">
        <f>_xlfn.TEXTJOIN(,TRUE,
  IF(M215&lt;&gt;0,IF(M215&gt;0,"+","–"),""),
  IF(M215&lt;&gt;0,TEXT(TRUNC(ABS(M215)/0.5)*0.5,"0,0"),""),
  IF(N215&lt;&gt;0,IF(N215&gt;0," +"," –"),""),
  IF(N215&lt;&gt;0,"*","")
)</f>
        <v/>
      </c>
      <c r="P215" s="17" t="str">
        <f>IF(R215 &gt; 0, P214+1, "n/a")</f>
        <v>n/a</v>
      </c>
      <c r="Q215" s="10" t="e">
        <f>IF(AU215=0," ",IF(AU215-P215=0," ",AU215-P215))</f>
        <v>#VALUE!</v>
      </c>
      <c r="R215" s="26">
        <f>Z215+AB215+AF215+AJ215+AL215+AH215+AD215</f>
        <v>0</v>
      </c>
      <c r="S215" s="12">
        <f>R215-AW215</f>
        <v>0</v>
      </c>
      <c r="T215" s="13" t="str">
        <f>IF(SUMIF(Y215:AL215,"&lt;0")&lt;&gt;0,SUMIF(Y215:AL215,"&lt;0")*(-1)," ")</f>
        <v xml:space="preserve"> </v>
      </c>
      <c r="U215" s="14">
        <f>Z215+AB215+AF215+AH215+AJ215+AL215+AD215</f>
        <v>0</v>
      </c>
      <c r="V215" s="48">
        <f>U215-AW215</f>
        <v>0</v>
      </c>
      <c r="W215" s="49">
        <f>ROUNDUP(COUNTIF(Y215:AL215,"&gt; 0")/2,0)</f>
        <v>0</v>
      </c>
      <c r="X215" s="16" t="str">
        <f>IF(W215=0,"-",IF(W215-AW215&gt;8,R215/(8+AW215),R215/W215))</f>
        <v>-</v>
      </c>
      <c r="Y215" s="49" t="s">
        <v>1</v>
      </c>
      <c r="Z215" s="13">
        <v>0</v>
      </c>
      <c r="AA215" s="49" t="s">
        <v>1</v>
      </c>
      <c r="AB215" s="13">
        <v>0</v>
      </c>
      <c r="AC215" s="49" t="s">
        <v>1</v>
      </c>
      <c r="AD215" s="13">
        <v>0</v>
      </c>
      <c r="AE215" s="49" t="s">
        <v>1</v>
      </c>
      <c r="AF215" s="13">
        <v>0</v>
      </c>
      <c r="AG215" s="49" t="s">
        <v>1</v>
      </c>
      <c r="AH215" s="13">
        <v>0</v>
      </c>
      <c r="AI215" s="49" t="s">
        <v>1</v>
      </c>
      <c r="AJ215" s="13">
        <v>0</v>
      </c>
      <c r="AK215" s="49" t="s">
        <v>1</v>
      </c>
      <c r="AL215" s="13">
        <v>0</v>
      </c>
      <c r="AM215" s="184" t="s">
        <v>318</v>
      </c>
      <c r="AN215" s="177">
        <v>3</v>
      </c>
      <c r="AO215" s="178" t="s">
        <v>1</v>
      </c>
      <c r="AP215" s="185">
        <v>0</v>
      </c>
      <c r="AQ215" s="185">
        <v>3</v>
      </c>
      <c r="AR215" s="185">
        <v>0</v>
      </c>
      <c r="AS215" s="185">
        <v>0</v>
      </c>
      <c r="AT215" s="186" t="s">
        <v>1</v>
      </c>
      <c r="AU215" s="89" t="s">
        <v>320</v>
      </c>
      <c r="AV215" s="90" t="e">
        <v>#VALUE!</v>
      </c>
      <c r="AW215" s="91">
        <v>0</v>
      </c>
    </row>
    <row r="216" spans="3:49" x14ac:dyDescent="0.25">
      <c r="C216" s="84">
        <f>C215+1</f>
        <v>207</v>
      </c>
      <c r="D216" s="3" t="s">
        <v>226</v>
      </c>
      <c r="E216" s="199">
        <v>3</v>
      </c>
      <c r="F216" s="199">
        <f>LEFT(E216, FIND("*", E216&amp;"*")-1)*1</f>
        <v>3</v>
      </c>
      <c r="G216" s="200" t="str">
        <f>IF(ISNUMBER(SEARCH("~*", E216)), "*", "")</f>
        <v/>
      </c>
      <c r="H216" s="198" t="str">
        <f>TEXT(I216,"0,0") &amp; J216</f>
        <v>3,0</v>
      </c>
      <c r="I216" s="6">
        <v>3</v>
      </c>
      <c r="J216" s="25" t="s">
        <v>1</v>
      </c>
      <c r="K216" s="2">
        <f>IF(R216&gt;0,1,0)</f>
        <v>0</v>
      </c>
      <c r="L216" s="2">
        <f>IF(J216="",I216,I216+0.1)</f>
        <v>3</v>
      </c>
      <c r="M216" s="197">
        <f>I216-AN216</f>
        <v>0</v>
      </c>
      <c r="N216" s="197">
        <f>IF(J216="",0,1)-IF(AO216="",0,1)</f>
        <v>0</v>
      </c>
      <c r="O216" s="18" t="str">
        <f>_xlfn.TEXTJOIN(,TRUE,
  IF(M216&lt;&gt;0,IF(M216&gt;0,"+","–"),""),
  IF(M216&lt;&gt;0,TEXT(TRUNC(ABS(M216)/0.5)*0.5,"0,0"),""),
  IF(N216&lt;&gt;0,IF(N216&gt;0," +"," –"),""),
  IF(N216&lt;&gt;0,"*","")
)</f>
        <v/>
      </c>
      <c r="P216" s="17" t="str">
        <f>IF(R216 &gt; 0, P215+1, "n/a")</f>
        <v>n/a</v>
      </c>
      <c r="Q216" s="10" t="e">
        <f>IF(AU216=0," ",IF(AU216-P216=0," ",AU216-P216))</f>
        <v>#VALUE!</v>
      </c>
      <c r="R216" s="26">
        <f>Z216+AB216+AF216+AJ216+AL216+AH216+AD216</f>
        <v>0</v>
      </c>
      <c r="S216" s="12">
        <f>R216-AW216</f>
        <v>0</v>
      </c>
      <c r="T216" s="13" t="str">
        <f>IF(SUMIF(Y216:AL216,"&lt;0")&lt;&gt;0,SUMIF(Y216:AL216,"&lt;0")*(-1)," ")</f>
        <v xml:space="preserve"> </v>
      </c>
      <c r="U216" s="14">
        <f>Z216+AB216+AF216+AH216+AJ216+AL216+AD216</f>
        <v>0</v>
      </c>
      <c r="V216" s="48">
        <f>U216-AW216</f>
        <v>0</v>
      </c>
      <c r="W216" s="49">
        <f>ROUNDUP(COUNTIF(Y216:AL216,"&gt; 0")/2,0)</f>
        <v>0</v>
      </c>
      <c r="X216" s="16" t="str">
        <f>IF(W216=0,"-",IF(W216-AW216&gt;8,R216/(8+AW216),R216/W216))</f>
        <v>-</v>
      </c>
      <c r="Y216" s="49" t="s">
        <v>1</v>
      </c>
      <c r="Z216" s="13">
        <v>0</v>
      </c>
      <c r="AA216" s="49" t="s">
        <v>1</v>
      </c>
      <c r="AB216" s="13">
        <v>0</v>
      </c>
      <c r="AC216" s="49" t="s">
        <v>1</v>
      </c>
      <c r="AD216" s="13">
        <v>0</v>
      </c>
      <c r="AE216" s="49" t="s">
        <v>1</v>
      </c>
      <c r="AF216" s="13">
        <v>0</v>
      </c>
      <c r="AG216" s="49" t="s">
        <v>1</v>
      </c>
      <c r="AH216" s="13">
        <v>0</v>
      </c>
      <c r="AI216" s="49" t="s">
        <v>1</v>
      </c>
      <c r="AJ216" s="13">
        <v>0</v>
      </c>
      <c r="AK216" s="49" t="s">
        <v>1</v>
      </c>
      <c r="AL216" s="13">
        <v>0</v>
      </c>
      <c r="AM216" s="184" t="s">
        <v>318</v>
      </c>
      <c r="AN216" s="177">
        <v>3</v>
      </c>
      <c r="AO216" s="178" t="s">
        <v>1</v>
      </c>
      <c r="AP216" s="185">
        <v>0</v>
      </c>
      <c r="AQ216" s="185">
        <v>3</v>
      </c>
      <c r="AR216" s="185">
        <v>0</v>
      </c>
      <c r="AS216" s="185">
        <v>0</v>
      </c>
      <c r="AT216" s="186" t="s">
        <v>1</v>
      </c>
      <c r="AU216" s="89" t="s">
        <v>320</v>
      </c>
      <c r="AV216" s="90" t="e">
        <v>#VALUE!</v>
      </c>
      <c r="AW216" s="91">
        <v>0</v>
      </c>
    </row>
    <row r="217" spans="3:49" x14ac:dyDescent="0.25">
      <c r="C217" s="84">
        <f>C216+1</f>
        <v>208</v>
      </c>
      <c r="D217" s="3" t="s">
        <v>229</v>
      </c>
      <c r="E217" s="199">
        <v>3</v>
      </c>
      <c r="F217" s="199">
        <f>LEFT(E217, FIND("*", E217&amp;"*")-1)*1</f>
        <v>3</v>
      </c>
      <c r="G217" s="200" t="str">
        <f>IF(ISNUMBER(SEARCH("~*", E217)), "*", "")</f>
        <v/>
      </c>
      <c r="H217" s="198" t="str">
        <f>TEXT(I217,"0,0") &amp; J217</f>
        <v>3,0</v>
      </c>
      <c r="I217" s="6">
        <v>3</v>
      </c>
      <c r="J217" s="25" t="s">
        <v>1</v>
      </c>
      <c r="K217" s="2">
        <f>IF(R217&gt;0,1,0)</f>
        <v>0</v>
      </c>
      <c r="L217" s="2">
        <f>IF(J217="",I217,I217+0.1)</f>
        <v>3</v>
      </c>
      <c r="M217" s="197">
        <f>I217-AN217</f>
        <v>0</v>
      </c>
      <c r="N217" s="197">
        <f>IF(J217="",0,1)-IF(AO217="",0,1)</f>
        <v>0</v>
      </c>
      <c r="O217" s="18" t="str">
        <f>_xlfn.TEXTJOIN(,TRUE,
  IF(M217&lt;&gt;0,IF(M217&gt;0,"+","–"),""),
  IF(M217&lt;&gt;0,TEXT(TRUNC(ABS(M217)/0.5)*0.5,"0,0"),""),
  IF(N217&lt;&gt;0,IF(N217&gt;0," +"," –"),""),
  IF(N217&lt;&gt;0,"*","")
)</f>
        <v/>
      </c>
      <c r="P217" s="17" t="str">
        <f>IF(R217 &gt; 0, P216+1, "n/a")</f>
        <v>n/a</v>
      </c>
      <c r="Q217" s="10" t="e">
        <f>IF(AU217=0," ",IF(AU217-P217=0," ",AU217-P217))</f>
        <v>#VALUE!</v>
      </c>
      <c r="R217" s="26">
        <f>Z217+AB217+AF217+AJ217+AL217+AH217+AD217</f>
        <v>0</v>
      </c>
      <c r="S217" s="12">
        <f>R217-AW217</f>
        <v>0</v>
      </c>
      <c r="T217" s="13" t="str">
        <f>IF(SUMIF(Y217:AL217,"&lt;0")&lt;&gt;0,SUMIF(Y217:AL217,"&lt;0")*(-1)," ")</f>
        <v xml:space="preserve"> </v>
      </c>
      <c r="U217" s="14">
        <f>Z217+AB217+AF217+AH217+AJ217+AL217+AD217</f>
        <v>0</v>
      </c>
      <c r="V217" s="48">
        <f>U217-AW217</f>
        <v>0</v>
      </c>
      <c r="W217" s="49">
        <f>ROUNDUP(COUNTIF(Y217:AL217,"&gt; 0")/2,0)</f>
        <v>0</v>
      </c>
      <c r="X217" s="16" t="str">
        <f>IF(W217=0,"-",IF(W217-AW217&gt;8,R217/(8+AW217),R217/W217))</f>
        <v>-</v>
      </c>
      <c r="Y217" s="49" t="s">
        <v>1</v>
      </c>
      <c r="Z217" s="13">
        <v>0</v>
      </c>
      <c r="AA217" s="49" t="s">
        <v>1</v>
      </c>
      <c r="AB217" s="13">
        <v>0</v>
      </c>
      <c r="AC217" s="49" t="s">
        <v>1</v>
      </c>
      <c r="AD217" s="13">
        <v>0</v>
      </c>
      <c r="AE217" s="49" t="s">
        <v>1</v>
      </c>
      <c r="AF217" s="13">
        <v>0</v>
      </c>
      <c r="AG217" s="49" t="s">
        <v>1</v>
      </c>
      <c r="AH217" s="13">
        <v>0</v>
      </c>
      <c r="AI217" s="49" t="s">
        <v>1</v>
      </c>
      <c r="AJ217" s="13">
        <v>0</v>
      </c>
      <c r="AK217" s="49" t="s">
        <v>1</v>
      </c>
      <c r="AL217" s="13">
        <v>0</v>
      </c>
      <c r="AM217" s="184" t="s">
        <v>318</v>
      </c>
      <c r="AN217" s="177">
        <v>3</v>
      </c>
      <c r="AO217" s="178" t="s">
        <v>1</v>
      </c>
      <c r="AP217" s="185">
        <v>0</v>
      </c>
      <c r="AQ217" s="185">
        <v>3</v>
      </c>
      <c r="AR217" s="185">
        <v>0</v>
      </c>
      <c r="AS217" s="185">
        <v>0</v>
      </c>
      <c r="AT217" s="186" t="s">
        <v>1</v>
      </c>
      <c r="AU217" s="89" t="s">
        <v>320</v>
      </c>
      <c r="AV217" s="90" t="e">
        <v>#VALUE!</v>
      </c>
      <c r="AW217" s="91">
        <v>0</v>
      </c>
    </row>
    <row r="218" spans="3:49" x14ac:dyDescent="0.25">
      <c r="C218" s="84">
        <f>C217+1</f>
        <v>209</v>
      </c>
      <c r="D218" s="3" t="s">
        <v>122</v>
      </c>
      <c r="E218" s="199">
        <v>3</v>
      </c>
      <c r="F218" s="199">
        <f>LEFT(E218, FIND("*", E218&amp;"*")-1)*1</f>
        <v>3</v>
      </c>
      <c r="G218" s="200" t="str">
        <f>IF(ISNUMBER(SEARCH("~*", E218)), "*", "")</f>
        <v/>
      </c>
      <c r="H218" s="198" t="str">
        <f>TEXT(I218,"0,0") &amp; J218</f>
        <v>3,0</v>
      </c>
      <c r="I218" s="6">
        <v>3</v>
      </c>
      <c r="J218" s="25" t="s">
        <v>1</v>
      </c>
      <c r="K218" s="2">
        <f>IF(R218&gt;0,1,0)</f>
        <v>0</v>
      </c>
      <c r="L218" s="2">
        <f>IF(J218="",I218,I218+0.1)</f>
        <v>3</v>
      </c>
      <c r="M218" s="197">
        <f>I218-AN218</f>
        <v>0</v>
      </c>
      <c r="N218" s="197">
        <f>IF(J218="",0,1)-IF(AO218="",0,1)</f>
        <v>0</v>
      </c>
      <c r="O218" s="18" t="str">
        <f>_xlfn.TEXTJOIN(,TRUE,
  IF(M218&lt;&gt;0,IF(M218&gt;0,"+","–"),""),
  IF(M218&lt;&gt;0,TEXT(TRUNC(ABS(M218)/0.5)*0.5,"0,0"),""),
  IF(N218&lt;&gt;0,IF(N218&gt;0," +"," –"),""),
  IF(N218&lt;&gt;0,"*","")
)</f>
        <v/>
      </c>
      <c r="P218" s="17" t="str">
        <f>IF(R218 &gt; 0, P217+1, "n/a")</f>
        <v>n/a</v>
      </c>
      <c r="Q218" s="10" t="e">
        <f>IF(AU218=0," ",IF(AU218-P218=0," ",AU218-P218))</f>
        <v>#VALUE!</v>
      </c>
      <c r="R218" s="26">
        <f>Z218+AB218+AF218+AJ218+AL218+AH218+AD218</f>
        <v>0</v>
      </c>
      <c r="S218" s="12">
        <f>R218-AW218</f>
        <v>0</v>
      </c>
      <c r="T218" s="13" t="str">
        <f>IF(SUMIF(Y218:AL218,"&lt;0")&lt;&gt;0,SUMIF(Y218:AL218,"&lt;0")*(-1)," ")</f>
        <v xml:space="preserve"> </v>
      </c>
      <c r="U218" s="14">
        <f>Z218+AB218+AF218+AH218+AJ218+AL218+AD218</f>
        <v>0</v>
      </c>
      <c r="V218" s="48">
        <f>U218-AW218</f>
        <v>0</v>
      </c>
      <c r="W218" s="49">
        <f>ROUNDUP(COUNTIF(Y218:AL218,"&gt; 0")/2,0)</f>
        <v>0</v>
      </c>
      <c r="X218" s="16" t="str">
        <f>IF(W218=0,"-",IF(W218-AW218&gt;8,R218/(8+AW218),R218/W218))</f>
        <v>-</v>
      </c>
      <c r="Y218" s="49" t="s">
        <v>1</v>
      </c>
      <c r="Z218" s="13">
        <v>0</v>
      </c>
      <c r="AA218" s="49" t="s">
        <v>1</v>
      </c>
      <c r="AB218" s="13">
        <v>0</v>
      </c>
      <c r="AC218" s="49" t="s">
        <v>1</v>
      </c>
      <c r="AD218" s="13">
        <v>0</v>
      </c>
      <c r="AE218" s="49" t="s">
        <v>1</v>
      </c>
      <c r="AF218" s="13">
        <v>0</v>
      </c>
      <c r="AG218" s="49" t="s">
        <v>1</v>
      </c>
      <c r="AH218" s="13">
        <v>0</v>
      </c>
      <c r="AI218" s="49" t="s">
        <v>1</v>
      </c>
      <c r="AJ218" s="13">
        <v>0</v>
      </c>
      <c r="AK218" s="49" t="s">
        <v>1</v>
      </c>
      <c r="AL218" s="13">
        <v>0</v>
      </c>
      <c r="AM218" s="184" t="s">
        <v>318</v>
      </c>
      <c r="AN218" s="177">
        <v>3</v>
      </c>
      <c r="AO218" s="178" t="s">
        <v>1</v>
      </c>
      <c r="AP218" s="185">
        <v>0</v>
      </c>
      <c r="AQ218" s="185">
        <v>3</v>
      </c>
      <c r="AR218" s="185">
        <v>0</v>
      </c>
      <c r="AS218" s="185">
        <v>0</v>
      </c>
      <c r="AT218" s="186" t="s">
        <v>1</v>
      </c>
      <c r="AU218" s="89" t="s">
        <v>320</v>
      </c>
      <c r="AV218" s="90" t="e">
        <v>#VALUE!</v>
      </c>
      <c r="AW218" s="91">
        <v>0</v>
      </c>
    </row>
    <row r="219" spans="3:49" x14ac:dyDescent="0.25">
      <c r="C219" s="84">
        <f>C218+1</f>
        <v>210</v>
      </c>
      <c r="D219" s="3" t="s">
        <v>233</v>
      </c>
      <c r="E219" s="199">
        <v>3</v>
      </c>
      <c r="F219" s="199">
        <f>LEFT(E219, FIND("*", E219&amp;"*")-1)*1</f>
        <v>3</v>
      </c>
      <c r="G219" s="200" t="str">
        <f>IF(ISNUMBER(SEARCH("~*", E219)), "*", "")</f>
        <v/>
      </c>
      <c r="H219" s="198" t="str">
        <f>TEXT(I219,"0,0") &amp; J219</f>
        <v>3,0</v>
      </c>
      <c r="I219" s="6">
        <v>3</v>
      </c>
      <c r="J219" s="25" t="s">
        <v>1</v>
      </c>
      <c r="K219" s="2">
        <f>IF(R219&gt;0,1,0)</f>
        <v>0</v>
      </c>
      <c r="L219" s="2">
        <f>IF(J219="",I219,I219+0.1)</f>
        <v>3</v>
      </c>
      <c r="M219" s="197">
        <f>I219-AN219</f>
        <v>0</v>
      </c>
      <c r="N219" s="197">
        <f>IF(J219="",0,1)-IF(AO219="",0,1)</f>
        <v>0</v>
      </c>
      <c r="O219" s="18" t="str">
        <f>_xlfn.TEXTJOIN(,TRUE,
  IF(M219&lt;&gt;0,IF(M219&gt;0,"+","–"),""),
  IF(M219&lt;&gt;0,TEXT(TRUNC(ABS(M219)/0.5)*0.5,"0,0"),""),
  IF(N219&lt;&gt;0,IF(N219&gt;0," +"," –"),""),
  IF(N219&lt;&gt;0,"*","")
)</f>
        <v/>
      </c>
      <c r="P219" s="17" t="str">
        <f>IF(R219 &gt; 0, P218+1, "n/a")</f>
        <v>n/a</v>
      </c>
      <c r="Q219" s="10" t="e">
        <f>IF(AU219=0," ",IF(AU219-P219=0," ",AU219-P219))</f>
        <v>#VALUE!</v>
      </c>
      <c r="R219" s="26">
        <f>Z219+AB219+AF219+AJ219+AL219+AH219+AD219</f>
        <v>0</v>
      </c>
      <c r="S219" s="12">
        <f>R219-AW219</f>
        <v>0</v>
      </c>
      <c r="T219" s="13" t="str">
        <f>IF(SUMIF(Y219:AL219,"&lt;0")&lt;&gt;0,SUMIF(Y219:AL219,"&lt;0")*(-1)," ")</f>
        <v xml:space="preserve"> </v>
      </c>
      <c r="U219" s="14">
        <f>Z219+AB219+AF219+AH219+AJ219+AL219+AD219</f>
        <v>0</v>
      </c>
      <c r="V219" s="48">
        <f>U219-AW219</f>
        <v>0</v>
      </c>
      <c r="W219" s="49">
        <f>ROUNDUP(COUNTIF(Y219:AL219,"&gt; 0")/2,0)</f>
        <v>0</v>
      </c>
      <c r="X219" s="16" t="str">
        <f>IF(W219=0,"-",IF(W219-AW219&gt;8,R219/(8+AW219),R219/W219))</f>
        <v>-</v>
      </c>
      <c r="Y219" s="49" t="s">
        <v>1</v>
      </c>
      <c r="Z219" s="13">
        <v>0</v>
      </c>
      <c r="AA219" s="49" t="s">
        <v>1</v>
      </c>
      <c r="AB219" s="13">
        <v>0</v>
      </c>
      <c r="AC219" s="49" t="s">
        <v>1</v>
      </c>
      <c r="AD219" s="13">
        <v>0</v>
      </c>
      <c r="AE219" s="49" t="s">
        <v>1</v>
      </c>
      <c r="AF219" s="13">
        <v>0</v>
      </c>
      <c r="AG219" s="49" t="s">
        <v>1</v>
      </c>
      <c r="AH219" s="13">
        <v>0</v>
      </c>
      <c r="AI219" s="49" t="s">
        <v>1</v>
      </c>
      <c r="AJ219" s="13">
        <v>0</v>
      </c>
      <c r="AK219" s="49" t="s">
        <v>1</v>
      </c>
      <c r="AL219" s="13">
        <v>0</v>
      </c>
      <c r="AM219" s="184" t="s">
        <v>318</v>
      </c>
      <c r="AN219" s="177">
        <v>3</v>
      </c>
      <c r="AO219" s="178" t="s">
        <v>1</v>
      </c>
      <c r="AP219" s="185">
        <v>0</v>
      </c>
      <c r="AQ219" s="185">
        <v>3</v>
      </c>
      <c r="AR219" s="185">
        <v>0</v>
      </c>
      <c r="AS219" s="185">
        <v>0</v>
      </c>
      <c r="AT219" s="186" t="s">
        <v>1</v>
      </c>
      <c r="AU219" s="89" t="s">
        <v>320</v>
      </c>
      <c r="AV219" s="90" t="e">
        <v>#VALUE!</v>
      </c>
      <c r="AW219" s="91">
        <v>0</v>
      </c>
    </row>
    <row r="220" spans="3:49" x14ac:dyDescent="0.25">
      <c r="C220" s="84">
        <f>C219+1</f>
        <v>211</v>
      </c>
      <c r="D220" s="3" t="s">
        <v>234</v>
      </c>
      <c r="E220" s="199">
        <v>3</v>
      </c>
      <c r="F220" s="199">
        <f>LEFT(E220, FIND("*", E220&amp;"*")-1)*1</f>
        <v>3</v>
      </c>
      <c r="G220" s="200" t="str">
        <f>IF(ISNUMBER(SEARCH("~*", E220)), "*", "")</f>
        <v/>
      </c>
      <c r="H220" s="198" t="str">
        <f>TEXT(I220,"0,0") &amp; J220</f>
        <v>3,0</v>
      </c>
      <c r="I220" s="6">
        <v>3</v>
      </c>
      <c r="J220" s="25" t="s">
        <v>1</v>
      </c>
      <c r="K220" s="2">
        <f>IF(R220&gt;0,1,0)</f>
        <v>0</v>
      </c>
      <c r="L220" s="2">
        <f>IF(J220="",I220,I220+0.1)</f>
        <v>3</v>
      </c>
      <c r="M220" s="197">
        <f>I220-AN220</f>
        <v>0</v>
      </c>
      <c r="N220" s="197">
        <f>IF(J220="",0,1)-IF(AO220="",0,1)</f>
        <v>0</v>
      </c>
      <c r="O220" s="18" t="str">
        <f>_xlfn.TEXTJOIN(,TRUE,
  IF(M220&lt;&gt;0,IF(M220&gt;0,"+","–"),""),
  IF(M220&lt;&gt;0,TEXT(TRUNC(ABS(M220)/0.5)*0.5,"0,0"),""),
  IF(N220&lt;&gt;0,IF(N220&gt;0," +"," –"),""),
  IF(N220&lt;&gt;0,"*","")
)</f>
        <v/>
      </c>
      <c r="P220" s="17" t="str">
        <f>IF(R220 &gt; 0, P219+1, "n/a")</f>
        <v>n/a</v>
      </c>
      <c r="Q220" s="10" t="e">
        <f>IF(AU220=0," ",IF(AU220-P220=0," ",AU220-P220))</f>
        <v>#VALUE!</v>
      </c>
      <c r="R220" s="26">
        <f>Z220+AB220+AF220+AJ220+AL220+AH220+AD220</f>
        <v>0</v>
      </c>
      <c r="S220" s="12">
        <f>R220-AW220</f>
        <v>0</v>
      </c>
      <c r="T220" s="13" t="str">
        <f>IF(SUMIF(Y220:AL220,"&lt;0")&lt;&gt;0,SUMIF(Y220:AL220,"&lt;0")*(-1)," ")</f>
        <v xml:space="preserve"> </v>
      </c>
      <c r="U220" s="14">
        <f>Z220+AB220+AF220+AH220+AJ220+AL220+AD220</f>
        <v>0</v>
      </c>
      <c r="V220" s="48">
        <f>U220-AW220</f>
        <v>0</v>
      </c>
      <c r="W220" s="49">
        <f>ROUNDUP(COUNTIF(Y220:AL220,"&gt; 0")/2,0)</f>
        <v>0</v>
      </c>
      <c r="X220" s="16" t="str">
        <f>IF(W220=0,"-",IF(W220-AW220&gt;8,R220/(8+AW220),R220/W220))</f>
        <v>-</v>
      </c>
      <c r="Y220" s="49" t="s">
        <v>1</v>
      </c>
      <c r="Z220" s="13">
        <v>0</v>
      </c>
      <c r="AA220" s="49" t="s">
        <v>1</v>
      </c>
      <c r="AB220" s="13">
        <v>0</v>
      </c>
      <c r="AC220" s="49" t="s">
        <v>1</v>
      </c>
      <c r="AD220" s="13">
        <v>0</v>
      </c>
      <c r="AE220" s="49" t="s">
        <v>1</v>
      </c>
      <c r="AF220" s="13">
        <v>0</v>
      </c>
      <c r="AG220" s="49" t="s">
        <v>1</v>
      </c>
      <c r="AH220" s="13">
        <v>0</v>
      </c>
      <c r="AI220" s="49" t="s">
        <v>1</v>
      </c>
      <c r="AJ220" s="13">
        <v>0</v>
      </c>
      <c r="AK220" s="49" t="s">
        <v>1</v>
      </c>
      <c r="AL220" s="13">
        <v>0</v>
      </c>
      <c r="AM220" s="184" t="s">
        <v>318</v>
      </c>
      <c r="AN220" s="177">
        <v>3</v>
      </c>
      <c r="AO220" s="178" t="s">
        <v>1</v>
      </c>
      <c r="AP220" s="185">
        <v>0</v>
      </c>
      <c r="AQ220" s="185">
        <v>3</v>
      </c>
      <c r="AR220" s="185">
        <v>0</v>
      </c>
      <c r="AS220" s="185">
        <v>0</v>
      </c>
      <c r="AT220" s="186" t="s">
        <v>1</v>
      </c>
      <c r="AU220" s="89" t="s">
        <v>320</v>
      </c>
      <c r="AV220" s="90" t="e">
        <v>#VALUE!</v>
      </c>
      <c r="AW220" s="91">
        <v>0</v>
      </c>
    </row>
    <row r="221" spans="3:49" x14ac:dyDescent="0.25">
      <c r="C221" s="84">
        <f>C220+1</f>
        <v>212</v>
      </c>
      <c r="D221" s="3" t="s">
        <v>235</v>
      </c>
      <c r="E221" s="199">
        <v>3</v>
      </c>
      <c r="F221" s="199">
        <f>LEFT(E221, FIND("*", E221&amp;"*")-1)*1</f>
        <v>3</v>
      </c>
      <c r="G221" s="200" t="str">
        <f>IF(ISNUMBER(SEARCH("~*", E221)), "*", "")</f>
        <v/>
      </c>
      <c r="H221" s="198" t="str">
        <f>TEXT(I221,"0,0") &amp; J221</f>
        <v>3,0</v>
      </c>
      <c r="I221" s="6">
        <v>3</v>
      </c>
      <c r="J221" s="25" t="s">
        <v>1</v>
      </c>
      <c r="K221" s="2">
        <f>IF(R221&gt;0,1,0)</f>
        <v>0</v>
      </c>
      <c r="L221" s="2">
        <f>IF(J221="",I221,I221+0.1)</f>
        <v>3</v>
      </c>
      <c r="M221" s="197">
        <f>I221-AN221</f>
        <v>0</v>
      </c>
      <c r="N221" s="197">
        <f>IF(J221="",0,1)-IF(AO221="",0,1)</f>
        <v>0</v>
      </c>
      <c r="O221" s="18" t="str">
        <f>_xlfn.TEXTJOIN(,TRUE,
  IF(M221&lt;&gt;0,IF(M221&gt;0,"+","–"),""),
  IF(M221&lt;&gt;0,TEXT(TRUNC(ABS(M221)/0.5)*0.5,"0,0"),""),
  IF(N221&lt;&gt;0,IF(N221&gt;0," +"," –"),""),
  IF(N221&lt;&gt;0,"*","")
)</f>
        <v/>
      </c>
      <c r="P221" s="17" t="str">
        <f>IF(R221 &gt; 0, P220+1, "n/a")</f>
        <v>n/a</v>
      </c>
      <c r="Q221" s="10" t="e">
        <f>IF(AU221=0," ",IF(AU221-P221=0," ",AU221-P221))</f>
        <v>#VALUE!</v>
      </c>
      <c r="R221" s="26">
        <f>Z221+AB221+AF221+AJ221+AL221+AH221+AD221</f>
        <v>0</v>
      </c>
      <c r="S221" s="12">
        <f>R221-AW221</f>
        <v>0</v>
      </c>
      <c r="T221" s="13" t="str">
        <f>IF(SUMIF(Y221:AL221,"&lt;0")&lt;&gt;0,SUMIF(Y221:AL221,"&lt;0")*(-1)," ")</f>
        <v xml:space="preserve"> </v>
      </c>
      <c r="U221" s="14">
        <f>Z221+AB221+AF221+AH221+AJ221+AL221+AD221</f>
        <v>0</v>
      </c>
      <c r="V221" s="48">
        <f>U221-AW221</f>
        <v>0</v>
      </c>
      <c r="W221" s="49">
        <f>ROUNDUP(COUNTIF(Y221:AL221,"&gt; 0")/2,0)</f>
        <v>0</v>
      </c>
      <c r="X221" s="16" t="str">
        <f>IF(W221=0,"-",IF(W221-AW221&gt;8,R221/(8+AW221),R221/W221))</f>
        <v>-</v>
      </c>
      <c r="Y221" s="49" t="s">
        <v>1</v>
      </c>
      <c r="Z221" s="13">
        <v>0</v>
      </c>
      <c r="AA221" s="49" t="s">
        <v>1</v>
      </c>
      <c r="AB221" s="13">
        <v>0</v>
      </c>
      <c r="AC221" s="49" t="s">
        <v>1</v>
      </c>
      <c r="AD221" s="13">
        <v>0</v>
      </c>
      <c r="AE221" s="49" t="s">
        <v>1</v>
      </c>
      <c r="AF221" s="13">
        <v>0</v>
      </c>
      <c r="AG221" s="49" t="s">
        <v>1</v>
      </c>
      <c r="AH221" s="13">
        <v>0</v>
      </c>
      <c r="AI221" s="49" t="s">
        <v>1</v>
      </c>
      <c r="AJ221" s="13">
        <v>0</v>
      </c>
      <c r="AK221" s="49" t="s">
        <v>1</v>
      </c>
      <c r="AL221" s="13">
        <v>0</v>
      </c>
      <c r="AM221" s="184" t="s">
        <v>318</v>
      </c>
      <c r="AN221" s="177">
        <v>3</v>
      </c>
      <c r="AO221" s="178" t="s">
        <v>1</v>
      </c>
      <c r="AP221" s="185">
        <v>0</v>
      </c>
      <c r="AQ221" s="185">
        <v>3</v>
      </c>
      <c r="AR221" s="185">
        <v>0</v>
      </c>
      <c r="AS221" s="185">
        <v>0</v>
      </c>
      <c r="AT221" s="186" t="s">
        <v>1</v>
      </c>
      <c r="AU221" s="89" t="s">
        <v>320</v>
      </c>
      <c r="AV221" s="90" t="e">
        <v>#VALUE!</v>
      </c>
      <c r="AW221" s="91">
        <v>0</v>
      </c>
    </row>
    <row r="222" spans="3:49" x14ac:dyDescent="0.25">
      <c r="C222" s="84">
        <f>C221+1</f>
        <v>213</v>
      </c>
      <c r="D222" s="3" t="s">
        <v>236</v>
      </c>
      <c r="E222" s="199">
        <v>3</v>
      </c>
      <c r="F222" s="199">
        <f>LEFT(E222, FIND("*", E222&amp;"*")-1)*1</f>
        <v>3</v>
      </c>
      <c r="G222" s="200" t="str">
        <f>IF(ISNUMBER(SEARCH("~*", E222)), "*", "")</f>
        <v/>
      </c>
      <c r="H222" s="198" t="str">
        <f>TEXT(I222,"0,0") &amp; J222</f>
        <v>3,0</v>
      </c>
      <c r="I222" s="6">
        <v>3</v>
      </c>
      <c r="J222" s="25" t="s">
        <v>1</v>
      </c>
      <c r="K222" s="2">
        <f>IF(R222&gt;0,1,0)</f>
        <v>0</v>
      </c>
      <c r="L222" s="2">
        <f>IF(J222="",I222,I222+0.1)</f>
        <v>3</v>
      </c>
      <c r="M222" s="197">
        <f>I222-AN222</f>
        <v>0</v>
      </c>
      <c r="N222" s="197">
        <f>IF(J222="",0,1)-IF(AO222="",0,1)</f>
        <v>0</v>
      </c>
      <c r="O222" s="18" t="str">
        <f>_xlfn.TEXTJOIN(,TRUE,
  IF(M222&lt;&gt;0,IF(M222&gt;0,"+","–"),""),
  IF(M222&lt;&gt;0,TEXT(TRUNC(ABS(M222)/0.5)*0.5,"0,0"),""),
  IF(N222&lt;&gt;0,IF(N222&gt;0," +"," –"),""),
  IF(N222&lt;&gt;0,"*","")
)</f>
        <v/>
      </c>
      <c r="P222" s="17" t="str">
        <f>IF(R222 &gt; 0, P221+1, "n/a")</f>
        <v>n/a</v>
      </c>
      <c r="Q222" s="10" t="e">
        <f>IF(AU222=0," ",IF(AU222-P222=0," ",AU222-P222))</f>
        <v>#VALUE!</v>
      </c>
      <c r="R222" s="26">
        <f>Z222+AB222+AF222+AJ222+AL222+AH222+AD222</f>
        <v>0</v>
      </c>
      <c r="S222" s="12">
        <f>R222-AW222</f>
        <v>0</v>
      </c>
      <c r="T222" s="13" t="str">
        <f>IF(SUMIF(Y222:AL222,"&lt;0")&lt;&gt;0,SUMIF(Y222:AL222,"&lt;0")*(-1)," ")</f>
        <v xml:space="preserve"> </v>
      </c>
      <c r="U222" s="14">
        <f>Z222+AB222+AF222+AH222+AJ222+AL222+AD222</f>
        <v>0</v>
      </c>
      <c r="V222" s="48">
        <f>U222-AW222</f>
        <v>0</v>
      </c>
      <c r="W222" s="49">
        <f>ROUNDUP(COUNTIF(Y222:AL222,"&gt; 0")/2,0)</f>
        <v>0</v>
      </c>
      <c r="X222" s="16" t="str">
        <f>IF(W222=0,"-",IF(W222-AW222&gt;8,R222/(8+AW222),R222/W222))</f>
        <v>-</v>
      </c>
      <c r="Y222" s="49" t="s">
        <v>1</v>
      </c>
      <c r="Z222" s="13">
        <v>0</v>
      </c>
      <c r="AA222" s="49" t="s">
        <v>1</v>
      </c>
      <c r="AB222" s="13">
        <v>0</v>
      </c>
      <c r="AC222" s="49" t="s">
        <v>1</v>
      </c>
      <c r="AD222" s="13">
        <v>0</v>
      </c>
      <c r="AE222" s="49" t="s">
        <v>1</v>
      </c>
      <c r="AF222" s="13">
        <v>0</v>
      </c>
      <c r="AG222" s="49" t="s">
        <v>1</v>
      </c>
      <c r="AH222" s="13">
        <v>0</v>
      </c>
      <c r="AI222" s="49" t="s">
        <v>1</v>
      </c>
      <c r="AJ222" s="13">
        <v>0</v>
      </c>
      <c r="AK222" s="49" t="s">
        <v>1</v>
      </c>
      <c r="AL222" s="13">
        <v>0</v>
      </c>
      <c r="AM222" s="184" t="s">
        <v>318</v>
      </c>
      <c r="AN222" s="177">
        <v>3</v>
      </c>
      <c r="AO222" s="178" t="s">
        <v>1</v>
      </c>
      <c r="AP222" s="185">
        <v>0</v>
      </c>
      <c r="AQ222" s="185">
        <v>3</v>
      </c>
      <c r="AR222" s="185">
        <v>0</v>
      </c>
      <c r="AS222" s="185">
        <v>0</v>
      </c>
      <c r="AT222" s="186" t="s">
        <v>1</v>
      </c>
      <c r="AU222" s="89" t="s">
        <v>320</v>
      </c>
      <c r="AV222" s="90" t="e">
        <v>#VALUE!</v>
      </c>
      <c r="AW222" s="91">
        <v>0</v>
      </c>
    </row>
    <row r="223" spans="3:49" x14ac:dyDescent="0.25">
      <c r="C223" s="84">
        <f>C222+1</f>
        <v>214</v>
      </c>
      <c r="D223" s="3" t="s">
        <v>124</v>
      </c>
      <c r="E223" s="199">
        <v>3</v>
      </c>
      <c r="F223" s="199">
        <f>LEFT(E223, FIND("*", E223&amp;"*")-1)*1</f>
        <v>3</v>
      </c>
      <c r="G223" s="200" t="str">
        <f>IF(ISNUMBER(SEARCH("~*", E223)), "*", "")</f>
        <v/>
      </c>
      <c r="H223" s="198" t="str">
        <f>TEXT(I223,"0,0") &amp; J223</f>
        <v>3,0</v>
      </c>
      <c r="I223" s="6">
        <v>3</v>
      </c>
      <c r="J223" s="25" t="s">
        <v>1</v>
      </c>
      <c r="K223" s="2">
        <f>IF(R223&gt;0,1,0)</f>
        <v>0</v>
      </c>
      <c r="L223" s="2">
        <f>IF(J223="",I223,I223+0.1)</f>
        <v>3</v>
      </c>
      <c r="M223" s="197">
        <f>I223-AN223</f>
        <v>0</v>
      </c>
      <c r="N223" s="197">
        <f>IF(J223="",0,1)-IF(AO223="",0,1)</f>
        <v>0</v>
      </c>
      <c r="O223" s="18" t="str">
        <f>_xlfn.TEXTJOIN(,TRUE,
  IF(M223&lt;&gt;0,IF(M223&gt;0,"+","–"),""),
  IF(M223&lt;&gt;0,TEXT(TRUNC(ABS(M223)/0.5)*0.5,"0,0"),""),
  IF(N223&lt;&gt;0,IF(N223&gt;0," +"," –"),""),
  IF(N223&lt;&gt;0,"*","")
)</f>
        <v/>
      </c>
      <c r="P223" s="17" t="str">
        <f>IF(R223 &gt; 0, P222+1, "n/a")</f>
        <v>n/a</v>
      </c>
      <c r="Q223" s="10" t="e">
        <f>IF(AU223=0," ",IF(AU223-P223=0," ",AU223-P223))</f>
        <v>#VALUE!</v>
      </c>
      <c r="R223" s="26">
        <f>Z223+AB223+AF223+AJ223+AL223+AH223+AD223</f>
        <v>0</v>
      </c>
      <c r="S223" s="12">
        <f>R223-AW223</f>
        <v>0</v>
      </c>
      <c r="T223" s="13" t="str">
        <f>IF(SUMIF(Y223:AL223,"&lt;0")&lt;&gt;0,SUMIF(Y223:AL223,"&lt;0")*(-1)," ")</f>
        <v xml:space="preserve"> </v>
      </c>
      <c r="U223" s="14">
        <f>Z223+AB223+AF223+AH223+AJ223+AL223+AD223</f>
        <v>0</v>
      </c>
      <c r="V223" s="48">
        <f>U223-AW223</f>
        <v>0</v>
      </c>
      <c r="W223" s="49">
        <f>ROUNDUP(COUNTIF(Y223:AL223,"&gt; 0")/2,0)</f>
        <v>0</v>
      </c>
      <c r="X223" s="16" t="str">
        <f>IF(W223=0,"-",IF(W223-AW223&gt;8,R223/(8+AW223),R223/W223))</f>
        <v>-</v>
      </c>
      <c r="Y223" s="49" t="s">
        <v>1</v>
      </c>
      <c r="Z223" s="13">
        <v>0</v>
      </c>
      <c r="AA223" s="49" t="s">
        <v>1</v>
      </c>
      <c r="AB223" s="13">
        <v>0</v>
      </c>
      <c r="AC223" s="49" t="s">
        <v>1</v>
      </c>
      <c r="AD223" s="13">
        <v>0</v>
      </c>
      <c r="AE223" s="49" t="s">
        <v>1</v>
      </c>
      <c r="AF223" s="13">
        <v>0</v>
      </c>
      <c r="AG223" s="49" t="s">
        <v>1</v>
      </c>
      <c r="AH223" s="13">
        <v>0</v>
      </c>
      <c r="AI223" s="49" t="s">
        <v>1</v>
      </c>
      <c r="AJ223" s="13">
        <v>0</v>
      </c>
      <c r="AK223" s="49" t="s">
        <v>1</v>
      </c>
      <c r="AL223" s="13">
        <v>0</v>
      </c>
      <c r="AM223" s="184" t="s">
        <v>318</v>
      </c>
      <c r="AN223" s="177">
        <v>3</v>
      </c>
      <c r="AO223" s="178" t="s">
        <v>1</v>
      </c>
      <c r="AP223" s="185">
        <v>0</v>
      </c>
      <c r="AQ223" s="185">
        <v>3</v>
      </c>
      <c r="AR223" s="185">
        <v>0</v>
      </c>
      <c r="AS223" s="185">
        <v>0</v>
      </c>
      <c r="AT223" s="186" t="s">
        <v>1</v>
      </c>
      <c r="AU223" s="89" t="s">
        <v>320</v>
      </c>
      <c r="AV223" s="90" t="e">
        <v>#VALUE!</v>
      </c>
      <c r="AW223" s="91">
        <v>0</v>
      </c>
    </row>
    <row r="224" spans="3:49" x14ac:dyDescent="0.25">
      <c r="C224" s="84">
        <f>C223+1</f>
        <v>215</v>
      </c>
      <c r="D224" s="3" t="s">
        <v>125</v>
      </c>
      <c r="E224" s="199">
        <v>3</v>
      </c>
      <c r="F224" s="199">
        <f>LEFT(E224, FIND("*", E224&amp;"*")-1)*1</f>
        <v>3</v>
      </c>
      <c r="G224" s="200" t="str">
        <f>IF(ISNUMBER(SEARCH("~*", E224)), "*", "")</f>
        <v/>
      </c>
      <c r="H224" s="198" t="str">
        <f>TEXT(I224,"0,0") &amp; J224</f>
        <v>3,0</v>
      </c>
      <c r="I224" s="6">
        <v>3</v>
      </c>
      <c r="J224" s="25" t="s">
        <v>1</v>
      </c>
      <c r="K224" s="2">
        <f>IF(R224&gt;0,1,0)</f>
        <v>0</v>
      </c>
      <c r="L224" s="2">
        <f>IF(J224="",I224,I224+0.1)</f>
        <v>3</v>
      </c>
      <c r="M224" s="197">
        <f>I224-AN224</f>
        <v>0</v>
      </c>
      <c r="N224" s="197">
        <f>IF(J224="",0,1)-IF(AO224="",0,1)</f>
        <v>0</v>
      </c>
      <c r="O224" s="18" t="str">
        <f>_xlfn.TEXTJOIN(,TRUE,
  IF(M224&lt;&gt;0,IF(M224&gt;0,"+","–"),""),
  IF(M224&lt;&gt;0,TEXT(TRUNC(ABS(M224)/0.5)*0.5,"0,0"),""),
  IF(N224&lt;&gt;0,IF(N224&gt;0," +"," –"),""),
  IF(N224&lt;&gt;0,"*","")
)</f>
        <v/>
      </c>
      <c r="P224" s="17" t="str">
        <f>IF(R224 &gt; 0, P223+1, "n/a")</f>
        <v>n/a</v>
      </c>
      <c r="Q224" s="10" t="e">
        <f>IF(AU224=0," ",IF(AU224-P224=0," ",AU224-P224))</f>
        <v>#VALUE!</v>
      </c>
      <c r="R224" s="26">
        <f>Z224+AB224+AF224+AJ224+AL224+AH224+AD224</f>
        <v>0</v>
      </c>
      <c r="S224" s="12">
        <f>R224-AW224</f>
        <v>0</v>
      </c>
      <c r="T224" s="13" t="str">
        <f>IF(SUMIF(Y224:AL224,"&lt;0")&lt;&gt;0,SUMIF(Y224:AL224,"&lt;0")*(-1)," ")</f>
        <v xml:space="preserve"> </v>
      </c>
      <c r="U224" s="14">
        <f>Z224+AB224+AF224+AH224+AJ224+AL224+AD224</f>
        <v>0</v>
      </c>
      <c r="V224" s="48">
        <f>U224-AW224</f>
        <v>0</v>
      </c>
      <c r="W224" s="49">
        <f>ROUNDUP(COUNTIF(Y224:AL224,"&gt; 0")/2,0)</f>
        <v>0</v>
      </c>
      <c r="X224" s="16" t="str">
        <f>IF(W224=0,"-",IF(W224-AW224&gt;8,R224/(8+AW224),R224/W224))</f>
        <v>-</v>
      </c>
      <c r="Y224" s="49" t="s">
        <v>1</v>
      </c>
      <c r="Z224" s="13">
        <v>0</v>
      </c>
      <c r="AA224" s="49" t="s">
        <v>1</v>
      </c>
      <c r="AB224" s="13">
        <v>0</v>
      </c>
      <c r="AC224" s="49" t="s">
        <v>1</v>
      </c>
      <c r="AD224" s="13">
        <v>0</v>
      </c>
      <c r="AE224" s="49" t="s">
        <v>1</v>
      </c>
      <c r="AF224" s="13">
        <v>0</v>
      </c>
      <c r="AG224" s="49" t="s">
        <v>1</v>
      </c>
      <c r="AH224" s="13">
        <v>0</v>
      </c>
      <c r="AI224" s="49" t="s">
        <v>1</v>
      </c>
      <c r="AJ224" s="13">
        <v>0</v>
      </c>
      <c r="AK224" s="49" t="s">
        <v>1</v>
      </c>
      <c r="AL224" s="13">
        <v>0</v>
      </c>
      <c r="AM224" s="184" t="s">
        <v>318</v>
      </c>
      <c r="AN224" s="177">
        <v>3</v>
      </c>
      <c r="AO224" s="178" t="s">
        <v>1</v>
      </c>
      <c r="AP224" s="185">
        <v>0</v>
      </c>
      <c r="AQ224" s="185">
        <v>3</v>
      </c>
      <c r="AR224" s="185">
        <v>0</v>
      </c>
      <c r="AS224" s="185">
        <v>0</v>
      </c>
      <c r="AT224" s="186" t="s">
        <v>1</v>
      </c>
      <c r="AU224" s="89" t="s">
        <v>320</v>
      </c>
      <c r="AV224" s="90" t="e">
        <v>#VALUE!</v>
      </c>
      <c r="AW224" s="91">
        <v>0</v>
      </c>
    </row>
    <row r="225" spans="3:49" x14ac:dyDescent="0.25">
      <c r="C225" s="84">
        <f>C224+1</f>
        <v>216</v>
      </c>
      <c r="D225" s="3" t="s">
        <v>132</v>
      </c>
      <c r="E225" s="199">
        <v>3</v>
      </c>
      <c r="F225" s="199">
        <f>LEFT(E225, FIND("*", E225&amp;"*")-1)*1</f>
        <v>3</v>
      </c>
      <c r="G225" s="200" t="str">
        <f>IF(ISNUMBER(SEARCH("~*", E225)), "*", "")</f>
        <v/>
      </c>
      <c r="H225" s="198" t="str">
        <f>TEXT(I225,"0,0") &amp; J225</f>
        <v>3,0</v>
      </c>
      <c r="I225" s="6">
        <v>3</v>
      </c>
      <c r="J225" s="25" t="s">
        <v>1</v>
      </c>
      <c r="K225" s="2">
        <f>IF(R225&gt;0,1,0)</f>
        <v>0</v>
      </c>
      <c r="L225" s="2">
        <f>IF(J225="",I225,I225+0.1)</f>
        <v>3</v>
      </c>
      <c r="M225" s="197">
        <f>I225-AN225</f>
        <v>0</v>
      </c>
      <c r="N225" s="197">
        <f>IF(J225="",0,1)-IF(AO225="",0,1)</f>
        <v>0</v>
      </c>
      <c r="O225" s="18" t="str">
        <f>_xlfn.TEXTJOIN(,TRUE,
  IF(M225&lt;&gt;0,IF(M225&gt;0,"+","–"),""),
  IF(M225&lt;&gt;0,TEXT(TRUNC(ABS(M225)/0.5)*0.5,"0,0"),""),
  IF(N225&lt;&gt;0,IF(N225&gt;0," +"," –"),""),
  IF(N225&lt;&gt;0,"*","")
)</f>
        <v/>
      </c>
      <c r="P225" s="17" t="str">
        <f>IF(R225 &gt; 0, P224+1, "n/a")</f>
        <v>n/a</v>
      </c>
      <c r="Q225" s="10" t="e">
        <f>IF(AU225=0," ",IF(AU225-P225=0," ",AU225-P225))</f>
        <v>#VALUE!</v>
      </c>
      <c r="R225" s="26">
        <f>Z225+AB225+AF225+AJ225+AL225+AH225+AD225</f>
        <v>0</v>
      </c>
      <c r="S225" s="12">
        <f>R225-AW225</f>
        <v>0</v>
      </c>
      <c r="T225" s="13" t="str">
        <f>IF(SUMIF(Y225:AL225,"&lt;0")&lt;&gt;0,SUMIF(Y225:AL225,"&lt;0")*(-1)," ")</f>
        <v xml:space="preserve"> </v>
      </c>
      <c r="U225" s="14">
        <f>Z225+AB225+AF225+AH225+AJ225+AL225+AD225</f>
        <v>0</v>
      </c>
      <c r="V225" s="48">
        <f>U225-AW225</f>
        <v>0</v>
      </c>
      <c r="W225" s="49">
        <f>ROUNDUP(COUNTIF(Y225:AL225,"&gt; 0")/2,0)</f>
        <v>0</v>
      </c>
      <c r="X225" s="16" t="str">
        <f>IF(W225=0,"-",IF(W225-AW225&gt;8,R225/(8+AW225),R225/W225))</f>
        <v>-</v>
      </c>
      <c r="Y225" s="49" t="s">
        <v>1</v>
      </c>
      <c r="Z225" s="13">
        <v>0</v>
      </c>
      <c r="AA225" s="49" t="s">
        <v>1</v>
      </c>
      <c r="AB225" s="13">
        <v>0</v>
      </c>
      <c r="AC225" s="49" t="s">
        <v>1</v>
      </c>
      <c r="AD225" s="13">
        <v>0</v>
      </c>
      <c r="AE225" s="49" t="s">
        <v>1</v>
      </c>
      <c r="AF225" s="13">
        <v>0</v>
      </c>
      <c r="AG225" s="49" t="s">
        <v>1</v>
      </c>
      <c r="AH225" s="13">
        <v>0</v>
      </c>
      <c r="AI225" s="49" t="s">
        <v>1</v>
      </c>
      <c r="AJ225" s="13">
        <v>0</v>
      </c>
      <c r="AK225" s="49" t="s">
        <v>1</v>
      </c>
      <c r="AL225" s="13">
        <v>0</v>
      </c>
      <c r="AM225" s="184" t="s">
        <v>318</v>
      </c>
      <c r="AN225" s="177">
        <v>3</v>
      </c>
      <c r="AO225" s="178" t="s">
        <v>1</v>
      </c>
      <c r="AP225" s="185">
        <v>0</v>
      </c>
      <c r="AQ225" s="185">
        <v>3</v>
      </c>
      <c r="AR225" s="185">
        <v>0</v>
      </c>
      <c r="AS225" s="185">
        <v>0</v>
      </c>
      <c r="AT225" s="186" t="s">
        <v>1</v>
      </c>
      <c r="AU225" s="89" t="s">
        <v>320</v>
      </c>
      <c r="AV225" s="90" t="e">
        <v>#VALUE!</v>
      </c>
      <c r="AW225" s="91">
        <v>0</v>
      </c>
    </row>
    <row r="226" spans="3:49" x14ac:dyDescent="0.25">
      <c r="C226" s="84">
        <f>C225+1</f>
        <v>217</v>
      </c>
      <c r="D226" s="30" t="s">
        <v>241</v>
      </c>
      <c r="E226" s="199">
        <v>3</v>
      </c>
      <c r="F226" s="199">
        <f>LEFT(E226, FIND("*", E226&amp;"*")-1)*1</f>
        <v>3</v>
      </c>
      <c r="G226" s="200" t="str">
        <f>IF(ISNUMBER(SEARCH("~*", E226)), "*", "")</f>
        <v/>
      </c>
      <c r="H226" s="198" t="str">
        <f>TEXT(I226,"0,0") &amp; J226</f>
        <v>3,0</v>
      </c>
      <c r="I226" s="31">
        <v>3</v>
      </c>
      <c r="J226" s="32" t="s">
        <v>1</v>
      </c>
      <c r="K226" s="2">
        <f>IF(R226&gt;0,1,0)</f>
        <v>0</v>
      </c>
      <c r="L226" s="2">
        <f>IF(J226="",I226,I226+0.1)</f>
        <v>3</v>
      </c>
      <c r="M226" s="197">
        <f>I226-AN226</f>
        <v>0</v>
      </c>
      <c r="N226" s="197">
        <f>IF(J226="",0,1)-IF(AO226="",0,1)</f>
        <v>0</v>
      </c>
      <c r="O226" s="33" t="str">
        <f>_xlfn.TEXTJOIN(,TRUE,
  IF(M226&lt;&gt;0,IF(M226&gt;0,"+","–"),""),
  IF(M226&lt;&gt;0,TEXT(TRUNC(ABS(M226)/0.5)*0.5,"0,0"),""),
  IF(N226&lt;&gt;0,IF(N226&gt;0," +"," –"),""),
  IF(N226&lt;&gt;0,"*","")
)</f>
        <v/>
      </c>
      <c r="P226" s="17" t="str">
        <f>IF(R226 &gt; 0, P225+1, "n/a")</f>
        <v>n/a</v>
      </c>
      <c r="Q226" s="10" t="e">
        <f>IF(AU226=0," ",IF(AU226-P226=0," ",AU226-P226))</f>
        <v>#VALUE!</v>
      </c>
      <c r="R226" s="26">
        <f>Z226+AB226+AF226+AJ226+AL226+AH226+AD226</f>
        <v>0</v>
      </c>
      <c r="S226" s="12">
        <f>R226-AW226</f>
        <v>0</v>
      </c>
      <c r="T226" s="13" t="str">
        <f>IF(SUMIF(Y226:AL226,"&lt;0")&lt;&gt;0,SUMIF(Y226:AL226,"&lt;0")*(-1)," ")</f>
        <v xml:space="preserve"> </v>
      </c>
      <c r="U226" s="14">
        <f>Z226+AB226+AF226+AH226+AJ226+AL226+AD226</f>
        <v>0</v>
      </c>
      <c r="V226" s="48">
        <f>U226-AW226</f>
        <v>0</v>
      </c>
      <c r="W226" s="49">
        <f>ROUNDUP(COUNTIF(Y226:AL226,"&gt; 0")/2,0)</f>
        <v>0</v>
      </c>
      <c r="X226" s="16" t="str">
        <f>IF(W226=0,"-",IF(W226-AW226&gt;8,R226/(8+AW226),R226/W226))</f>
        <v>-</v>
      </c>
      <c r="Y226" s="49" t="s">
        <v>1</v>
      </c>
      <c r="Z226" s="13">
        <v>0</v>
      </c>
      <c r="AA226" s="49" t="s">
        <v>1</v>
      </c>
      <c r="AB226" s="13">
        <v>0</v>
      </c>
      <c r="AC226" s="49" t="s">
        <v>1</v>
      </c>
      <c r="AD226" s="13">
        <v>0</v>
      </c>
      <c r="AE226" s="49" t="s">
        <v>1</v>
      </c>
      <c r="AF226" s="13">
        <v>0</v>
      </c>
      <c r="AG226" s="49" t="s">
        <v>1</v>
      </c>
      <c r="AH226" s="13">
        <v>0</v>
      </c>
      <c r="AI226" s="49" t="s">
        <v>1</v>
      </c>
      <c r="AJ226" s="13">
        <v>0</v>
      </c>
      <c r="AK226" s="49" t="s">
        <v>1</v>
      </c>
      <c r="AL226" s="13">
        <v>0</v>
      </c>
      <c r="AM226" s="184" t="s">
        <v>318</v>
      </c>
      <c r="AN226" s="179">
        <v>3</v>
      </c>
      <c r="AO226" s="180" t="s">
        <v>1</v>
      </c>
      <c r="AP226" s="185">
        <v>0</v>
      </c>
      <c r="AQ226" s="185">
        <v>3</v>
      </c>
      <c r="AR226" s="185">
        <v>0</v>
      </c>
      <c r="AS226" s="185">
        <v>0</v>
      </c>
      <c r="AT226" s="187" t="s">
        <v>1</v>
      </c>
      <c r="AU226" s="89" t="s">
        <v>320</v>
      </c>
      <c r="AV226" s="92" t="e">
        <v>#VALUE!</v>
      </c>
      <c r="AW226" s="93">
        <v>0</v>
      </c>
    </row>
    <row r="227" spans="3:49" x14ac:dyDescent="0.25">
      <c r="C227" s="84">
        <f>C226+1</f>
        <v>218</v>
      </c>
      <c r="D227" s="30" t="s">
        <v>242</v>
      </c>
      <c r="E227" s="199">
        <v>3</v>
      </c>
      <c r="F227" s="199">
        <f>LEFT(E227, FIND("*", E227&amp;"*")-1)*1</f>
        <v>3</v>
      </c>
      <c r="G227" s="200" t="str">
        <f>IF(ISNUMBER(SEARCH("~*", E227)), "*", "")</f>
        <v/>
      </c>
      <c r="H227" s="198" t="str">
        <f>TEXT(I227,"0,0") &amp; J227</f>
        <v>3,0</v>
      </c>
      <c r="I227" s="31">
        <v>3</v>
      </c>
      <c r="J227" s="32" t="s">
        <v>1</v>
      </c>
      <c r="K227" s="2">
        <f>IF(R227&gt;0,1,0)</f>
        <v>0</v>
      </c>
      <c r="L227" s="2">
        <f>IF(J227="",I227,I227+0.1)</f>
        <v>3</v>
      </c>
      <c r="M227" s="197">
        <f>I227-AN227</f>
        <v>0</v>
      </c>
      <c r="N227" s="197">
        <f>IF(J227="",0,1)-IF(AO227="",0,1)</f>
        <v>0</v>
      </c>
      <c r="O227" s="33" t="str">
        <f>_xlfn.TEXTJOIN(,TRUE,
  IF(M227&lt;&gt;0,IF(M227&gt;0,"+","–"),""),
  IF(M227&lt;&gt;0,TEXT(TRUNC(ABS(M227)/0.5)*0.5,"0,0"),""),
  IF(N227&lt;&gt;0,IF(N227&gt;0," +"," –"),""),
  IF(N227&lt;&gt;0,"*","")
)</f>
        <v/>
      </c>
      <c r="P227" s="17" t="str">
        <f>IF(R227 &gt; 0, P226+1, "n/a")</f>
        <v>n/a</v>
      </c>
      <c r="Q227" s="10" t="e">
        <f>IF(AU227=0," ",IF(AU227-P227=0," ",AU227-P227))</f>
        <v>#VALUE!</v>
      </c>
      <c r="R227" s="26">
        <f>Z227+AB227+AF227+AJ227+AL227+AH227+AD227</f>
        <v>0</v>
      </c>
      <c r="S227" s="12">
        <f>R227-AW227</f>
        <v>0</v>
      </c>
      <c r="T227" s="13" t="str">
        <f>IF(SUMIF(Y227:AL227,"&lt;0")&lt;&gt;0,SUMIF(Y227:AL227,"&lt;0")*(-1)," ")</f>
        <v xml:space="preserve"> </v>
      </c>
      <c r="U227" s="14">
        <f>Z227+AB227+AF227+AH227+AJ227+AL227+AD227</f>
        <v>0</v>
      </c>
      <c r="V227" s="48">
        <f>U227-AW227</f>
        <v>0</v>
      </c>
      <c r="W227" s="49">
        <f>ROUNDUP(COUNTIF(Y227:AL227,"&gt; 0")/2,0)</f>
        <v>0</v>
      </c>
      <c r="X227" s="16" t="str">
        <f>IF(W227=0,"-",IF(W227-AW227&gt;8,R227/(8+AW227),R227/W227))</f>
        <v>-</v>
      </c>
      <c r="Y227" s="49" t="s">
        <v>1</v>
      </c>
      <c r="Z227" s="13">
        <v>0</v>
      </c>
      <c r="AA227" s="49" t="s">
        <v>1</v>
      </c>
      <c r="AB227" s="13">
        <v>0</v>
      </c>
      <c r="AC227" s="49" t="s">
        <v>1</v>
      </c>
      <c r="AD227" s="13">
        <v>0</v>
      </c>
      <c r="AE227" s="49" t="s">
        <v>1</v>
      </c>
      <c r="AF227" s="13">
        <v>0</v>
      </c>
      <c r="AG227" s="49" t="s">
        <v>1</v>
      </c>
      <c r="AH227" s="13">
        <v>0</v>
      </c>
      <c r="AI227" s="49" t="s">
        <v>1</v>
      </c>
      <c r="AJ227" s="13">
        <v>0</v>
      </c>
      <c r="AK227" s="49" t="s">
        <v>1</v>
      </c>
      <c r="AL227" s="13">
        <v>0</v>
      </c>
      <c r="AM227" s="184" t="s">
        <v>318</v>
      </c>
      <c r="AN227" s="179">
        <v>3</v>
      </c>
      <c r="AO227" s="180" t="s">
        <v>1</v>
      </c>
      <c r="AP227" s="185">
        <v>0</v>
      </c>
      <c r="AQ227" s="185">
        <v>3</v>
      </c>
      <c r="AR227" s="185">
        <v>0</v>
      </c>
      <c r="AS227" s="185">
        <v>0</v>
      </c>
      <c r="AT227" s="187" t="s">
        <v>1</v>
      </c>
      <c r="AU227" s="89" t="s">
        <v>320</v>
      </c>
      <c r="AV227" s="92" t="e">
        <v>#VALUE!</v>
      </c>
      <c r="AW227" s="93">
        <v>0</v>
      </c>
    </row>
    <row r="228" spans="3:49" x14ac:dyDescent="0.25">
      <c r="C228" s="84">
        <f>C227+1</f>
        <v>219</v>
      </c>
      <c r="D228" s="30" t="s">
        <v>135</v>
      </c>
      <c r="E228" s="199">
        <v>3</v>
      </c>
      <c r="F228" s="199">
        <f>LEFT(E228, FIND("*", E228&amp;"*")-1)*1</f>
        <v>3</v>
      </c>
      <c r="G228" s="200" t="str">
        <f>IF(ISNUMBER(SEARCH("~*", E228)), "*", "")</f>
        <v/>
      </c>
      <c r="H228" s="198" t="str">
        <f>TEXT(I228,"0,0") &amp; J228</f>
        <v>3,0</v>
      </c>
      <c r="I228" s="31">
        <v>3</v>
      </c>
      <c r="J228" s="32" t="s">
        <v>1</v>
      </c>
      <c r="K228" s="2">
        <f>IF(R228&gt;0,1,0)</f>
        <v>0</v>
      </c>
      <c r="L228" s="2">
        <f>IF(J228="",I228,I228+0.1)</f>
        <v>3</v>
      </c>
      <c r="M228" s="197">
        <f>I228-AN228</f>
        <v>0</v>
      </c>
      <c r="N228" s="197">
        <f>IF(J228="",0,1)-IF(AO228="",0,1)</f>
        <v>0</v>
      </c>
      <c r="O228" s="33" t="str">
        <f>_xlfn.TEXTJOIN(,TRUE,
  IF(M228&lt;&gt;0,IF(M228&gt;0,"+","–"),""),
  IF(M228&lt;&gt;0,TEXT(TRUNC(ABS(M228)/0.5)*0.5,"0,0"),""),
  IF(N228&lt;&gt;0,IF(N228&gt;0," +"," –"),""),
  IF(N228&lt;&gt;0,"*","")
)</f>
        <v/>
      </c>
      <c r="P228" s="17" t="str">
        <f>IF(R228 &gt; 0, P227+1, "n/a")</f>
        <v>n/a</v>
      </c>
      <c r="Q228" s="10" t="e">
        <f>IF(AU228=0," ",IF(AU228-P228=0," ",AU228-P228))</f>
        <v>#VALUE!</v>
      </c>
      <c r="R228" s="26">
        <f>Z228+AB228+AF228+AJ228+AL228+AH228+AD228</f>
        <v>0</v>
      </c>
      <c r="S228" s="12">
        <f>R228-AW228</f>
        <v>0</v>
      </c>
      <c r="T228" s="13" t="str">
        <f>IF(SUMIF(Y228:AL228,"&lt;0")&lt;&gt;0,SUMIF(Y228:AL228,"&lt;0")*(-1)," ")</f>
        <v xml:space="preserve"> </v>
      </c>
      <c r="U228" s="14">
        <f>Z228+AB228+AF228+AH228+AJ228+AL228+AD228</f>
        <v>0</v>
      </c>
      <c r="V228" s="48">
        <f>U228-AW228</f>
        <v>0</v>
      </c>
      <c r="W228" s="49">
        <f>ROUNDUP(COUNTIF(Y228:AL228,"&gt; 0")/2,0)</f>
        <v>0</v>
      </c>
      <c r="X228" s="16" t="str">
        <f>IF(W228=0,"-",IF(W228-AW228&gt;8,R228/(8+AW228),R228/W228))</f>
        <v>-</v>
      </c>
      <c r="Y228" s="49" t="s">
        <v>1</v>
      </c>
      <c r="Z228" s="13">
        <v>0</v>
      </c>
      <c r="AA228" s="49" t="s">
        <v>1</v>
      </c>
      <c r="AB228" s="13">
        <v>0</v>
      </c>
      <c r="AC228" s="49" t="s">
        <v>1</v>
      </c>
      <c r="AD228" s="13">
        <v>0</v>
      </c>
      <c r="AE228" s="49" t="s">
        <v>1</v>
      </c>
      <c r="AF228" s="13">
        <v>0</v>
      </c>
      <c r="AG228" s="49" t="s">
        <v>1</v>
      </c>
      <c r="AH228" s="13">
        <v>0</v>
      </c>
      <c r="AI228" s="49" t="s">
        <v>1</v>
      </c>
      <c r="AJ228" s="13">
        <v>0</v>
      </c>
      <c r="AK228" s="49" t="s">
        <v>1</v>
      </c>
      <c r="AL228" s="13">
        <v>0</v>
      </c>
      <c r="AM228" s="184" t="s">
        <v>318</v>
      </c>
      <c r="AN228" s="179">
        <v>3</v>
      </c>
      <c r="AO228" s="180" t="s">
        <v>1</v>
      </c>
      <c r="AP228" s="185">
        <v>0</v>
      </c>
      <c r="AQ228" s="185">
        <v>3</v>
      </c>
      <c r="AR228" s="185">
        <v>0</v>
      </c>
      <c r="AS228" s="185">
        <v>0</v>
      </c>
      <c r="AT228" s="187" t="s">
        <v>1</v>
      </c>
      <c r="AU228" s="89" t="s">
        <v>320</v>
      </c>
      <c r="AV228" s="92" t="e">
        <v>#VALUE!</v>
      </c>
      <c r="AW228" s="93">
        <v>0</v>
      </c>
    </row>
    <row r="229" spans="3:49" x14ac:dyDescent="0.25">
      <c r="C229" s="84">
        <f>C228+1</f>
        <v>220</v>
      </c>
      <c r="D229" s="30" t="s">
        <v>244</v>
      </c>
      <c r="E229" s="199">
        <v>3</v>
      </c>
      <c r="F229" s="199">
        <f>LEFT(E229, FIND("*", E229&amp;"*")-1)*1</f>
        <v>3</v>
      </c>
      <c r="G229" s="200" t="str">
        <f>IF(ISNUMBER(SEARCH("~*", E229)), "*", "")</f>
        <v/>
      </c>
      <c r="H229" s="198" t="str">
        <f>TEXT(I229,"0,0") &amp; J229</f>
        <v>3,0</v>
      </c>
      <c r="I229" s="31">
        <v>3</v>
      </c>
      <c r="J229" s="32" t="s">
        <v>1</v>
      </c>
      <c r="K229" s="2">
        <f>IF(R229&gt;0,1,0)</f>
        <v>0</v>
      </c>
      <c r="L229" s="2">
        <f>IF(J229="",I229,I229+0.1)</f>
        <v>3</v>
      </c>
      <c r="M229" s="197">
        <f>I229-AN229</f>
        <v>0</v>
      </c>
      <c r="N229" s="197">
        <f>IF(J229="",0,1)-IF(AO229="",0,1)</f>
        <v>0</v>
      </c>
      <c r="O229" s="33" t="str">
        <f>_xlfn.TEXTJOIN(,TRUE,
  IF(M229&lt;&gt;0,IF(M229&gt;0,"+","–"),""),
  IF(M229&lt;&gt;0,TEXT(TRUNC(ABS(M229)/0.5)*0.5,"0,0"),""),
  IF(N229&lt;&gt;0,IF(N229&gt;0," +"," –"),""),
  IF(N229&lt;&gt;0,"*","")
)</f>
        <v/>
      </c>
      <c r="P229" s="17" t="str">
        <f>IF(R229 &gt; 0, P228+1, "n/a")</f>
        <v>n/a</v>
      </c>
      <c r="Q229" s="10" t="e">
        <f>IF(AU229=0," ",IF(AU229-P229=0," ",AU229-P229))</f>
        <v>#VALUE!</v>
      </c>
      <c r="R229" s="26">
        <f>Z229+AB229+AF229+AJ229+AL229+AH229+AD229</f>
        <v>0</v>
      </c>
      <c r="S229" s="12">
        <f>R229-AW229</f>
        <v>0</v>
      </c>
      <c r="T229" s="13" t="str">
        <f>IF(SUMIF(Y229:AL229,"&lt;0")&lt;&gt;0,SUMIF(Y229:AL229,"&lt;0")*(-1)," ")</f>
        <v xml:space="preserve"> </v>
      </c>
      <c r="U229" s="14">
        <f>Z229+AB229+AF229+AH229+AJ229+AL229+AD229</f>
        <v>0</v>
      </c>
      <c r="V229" s="48">
        <f>U229-AW229</f>
        <v>0</v>
      </c>
      <c r="W229" s="49">
        <f>ROUNDUP(COUNTIF(Y229:AL229,"&gt; 0")/2,0)</f>
        <v>0</v>
      </c>
      <c r="X229" s="16" t="str">
        <f>IF(W229=0,"-",IF(W229-AW229&gt;8,R229/(8+AW229),R229/W229))</f>
        <v>-</v>
      </c>
      <c r="Y229" s="49" t="s">
        <v>1</v>
      </c>
      <c r="Z229" s="13">
        <v>0</v>
      </c>
      <c r="AA229" s="49" t="s">
        <v>1</v>
      </c>
      <c r="AB229" s="13">
        <v>0</v>
      </c>
      <c r="AC229" s="49" t="s">
        <v>1</v>
      </c>
      <c r="AD229" s="13">
        <v>0</v>
      </c>
      <c r="AE229" s="49" t="s">
        <v>1</v>
      </c>
      <c r="AF229" s="13">
        <v>0</v>
      </c>
      <c r="AG229" s="49" t="s">
        <v>1</v>
      </c>
      <c r="AH229" s="13">
        <v>0</v>
      </c>
      <c r="AI229" s="49" t="s">
        <v>1</v>
      </c>
      <c r="AJ229" s="13">
        <v>0</v>
      </c>
      <c r="AK229" s="49" t="s">
        <v>1</v>
      </c>
      <c r="AL229" s="13">
        <v>0</v>
      </c>
      <c r="AM229" s="184" t="s">
        <v>318</v>
      </c>
      <c r="AN229" s="179">
        <v>3</v>
      </c>
      <c r="AO229" s="180" t="s">
        <v>1</v>
      </c>
      <c r="AP229" s="185">
        <v>0</v>
      </c>
      <c r="AQ229" s="185">
        <v>3</v>
      </c>
      <c r="AR229" s="185">
        <v>0</v>
      </c>
      <c r="AS229" s="185">
        <v>0</v>
      </c>
      <c r="AT229" s="187" t="s">
        <v>1</v>
      </c>
      <c r="AU229" s="89" t="s">
        <v>320</v>
      </c>
      <c r="AV229" s="92" t="e">
        <v>#VALUE!</v>
      </c>
      <c r="AW229" s="93">
        <v>0</v>
      </c>
    </row>
    <row r="230" spans="3:49" x14ac:dyDescent="0.25">
      <c r="C230" s="84">
        <f>C229+1</f>
        <v>221</v>
      </c>
      <c r="D230" s="30" t="s">
        <v>245</v>
      </c>
      <c r="E230" s="199">
        <v>3</v>
      </c>
      <c r="F230" s="199">
        <f>LEFT(E230, FIND("*", E230&amp;"*")-1)*1</f>
        <v>3</v>
      </c>
      <c r="G230" s="200" t="str">
        <f>IF(ISNUMBER(SEARCH("~*", E230)), "*", "")</f>
        <v/>
      </c>
      <c r="H230" s="198" t="str">
        <f>TEXT(I230,"0,0") &amp; J230</f>
        <v>3,0</v>
      </c>
      <c r="I230" s="31">
        <v>3</v>
      </c>
      <c r="J230" s="32" t="s">
        <v>1</v>
      </c>
      <c r="K230" s="2">
        <f>IF(R230&gt;0,1,0)</f>
        <v>0</v>
      </c>
      <c r="L230" s="2">
        <f>IF(J230="",I230,I230+0.1)</f>
        <v>3</v>
      </c>
      <c r="M230" s="197">
        <f>I230-AN230</f>
        <v>0</v>
      </c>
      <c r="N230" s="197">
        <f>IF(J230="",0,1)-IF(AO230="",0,1)</f>
        <v>0</v>
      </c>
      <c r="O230" s="33" t="str">
        <f>_xlfn.TEXTJOIN(,TRUE,
  IF(M230&lt;&gt;0,IF(M230&gt;0,"+","–"),""),
  IF(M230&lt;&gt;0,TEXT(TRUNC(ABS(M230)/0.5)*0.5,"0,0"),""),
  IF(N230&lt;&gt;0,IF(N230&gt;0," +"," –"),""),
  IF(N230&lt;&gt;0,"*","")
)</f>
        <v/>
      </c>
      <c r="P230" s="17" t="str">
        <f>IF(R230 &gt; 0, P229+1, "n/a")</f>
        <v>n/a</v>
      </c>
      <c r="Q230" s="10" t="e">
        <f>IF(AU230=0," ",IF(AU230-P230=0," ",AU230-P230))</f>
        <v>#VALUE!</v>
      </c>
      <c r="R230" s="26">
        <f>Z230+AB230+AF230+AJ230+AL230+AH230+AD230</f>
        <v>0</v>
      </c>
      <c r="S230" s="12">
        <f>R230-AW230</f>
        <v>0</v>
      </c>
      <c r="T230" s="13" t="str">
        <f>IF(SUMIF(Y230:AL230,"&lt;0")&lt;&gt;0,SUMIF(Y230:AL230,"&lt;0")*(-1)," ")</f>
        <v xml:space="preserve"> </v>
      </c>
      <c r="U230" s="14">
        <f>Z230+AB230+AF230+AH230+AJ230+AL230+AD230</f>
        <v>0</v>
      </c>
      <c r="V230" s="48">
        <f>U230-AW230</f>
        <v>0</v>
      </c>
      <c r="W230" s="49">
        <f>ROUNDUP(COUNTIF(Y230:AL230,"&gt; 0")/2,0)</f>
        <v>0</v>
      </c>
      <c r="X230" s="16" t="str">
        <f>IF(W230=0,"-",IF(W230-AW230&gt;8,R230/(8+AW230),R230/W230))</f>
        <v>-</v>
      </c>
      <c r="Y230" s="49" t="s">
        <v>1</v>
      </c>
      <c r="Z230" s="13">
        <v>0</v>
      </c>
      <c r="AA230" s="49" t="s">
        <v>1</v>
      </c>
      <c r="AB230" s="13">
        <v>0</v>
      </c>
      <c r="AC230" s="49" t="s">
        <v>1</v>
      </c>
      <c r="AD230" s="13">
        <v>0</v>
      </c>
      <c r="AE230" s="49" t="s">
        <v>1</v>
      </c>
      <c r="AF230" s="13">
        <v>0</v>
      </c>
      <c r="AG230" s="49" t="s">
        <v>1</v>
      </c>
      <c r="AH230" s="13">
        <v>0</v>
      </c>
      <c r="AI230" s="49" t="s">
        <v>1</v>
      </c>
      <c r="AJ230" s="13">
        <v>0</v>
      </c>
      <c r="AK230" s="49" t="s">
        <v>1</v>
      </c>
      <c r="AL230" s="13">
        <v>0</v>
      </c>
      <c r="AM230" s="184" t="s">
        <v>318</v>
      </c>
      <c r="AN230" s="179">
        <v>3</v>
      </c>
      <c r="AO230" s="180" t="s">
        <v>1</v>
      </c>
      <c r="AP230" s="185">
        <v>0</v>
      </c>
      <c r="AQ230" s="185">
        <v>3</v>
      </c>
      <c r="AR230" s="185">
        <v>0</v>
      </c>
      <c r="AS230" s="185">
        <v>0</v>
      </c>
      <c r="AT230" s="187" t="s">
        <v>1</v>
      </c>
      <c r="AU230" s="89" t="s">
        <v>320</v>
      </c>
      <c r="AV230" s="92" t="e">
        <v>#VALUE!</v>
      </c>
      <c r="AW230" s="93">
        <v>0</v>
      </c>
    </row>
    <row r="231" spans="3:49" x14ac:dyDescent="0.25">
      <c r="C231" s="84">
        <f>C230+1</f>
        <v>222</v>
      </c>
      <c r="D231" s="30" t="s">
        <v>138</v>
      </c>
      <c r="E231" s="199">
        <v>3</v>
      </c>
      <c r="F231" s="199">
        <f>LEFT(E231, FIND("*", E231&amp;"*")-1)*1</f>
        <v>3</v>
      </c>
      <c r="G231" s="200" t="str">
        <f>IF(ISNUMBER(SEARCH("~*", E231)), "*", "")</f>
        <v/>
      </c>
      <c r="H231" s="198" t="str">
        <f>TEXT(I231,"0,0") &amp; J231</f>
        <v>3,0</v>
      </c>
      <c r="I231" s="31">
        <v>3</v>
      </c>
      <c r="J231" s="32" t="s">
        <v>1</v>
      </c>
      <c r="K231" s="2">
        <f>IF(R231&gt;0,1,0)</f>
        <v>0</v>
      </c>
      <c r="L231" s="2">
        <f>IF(J231="",I231,I231+0.1)</f>
        <v>3</v>
      </c>
      <c r="M231" s="197">
        <f>I231-AN231</f>
        <v>0</v>
      </c>
      <c r="N231" s="197">
        <f>IF(J231="",0,1)-IF(AO231="",0,1)</f>
        <v>0</v>
      </c>
      <c r="O231" s="33" t="str">
        <f>_xlfn.TEXTJOIN(,TRUE,
  IF(M231&lt;&gt;0,IF(M231&gt;0,"+","–"),""),
  IF(M231&lt;&gt;0,TEXT(TRUNC(ABS(M231)/0.5)*0.5,"0,0"),""),
  IF(N231&lt;&gt;0,IF(N231&gt;0," +"," –"),""),
  IF(N231&lt;&gt;0,"*","")
)</f>
        <v/>
      </c>
      <c r="P231" s="17" t="str">
        <f>IF(R231 &gt; 0, P230+1, "n/a")</f>
        <v>n/a</v>
      </c>
      <c r="Q231" s="10" t="e">
        <f>IF(AU231=0," ",IF(AU231-P231=0," ",AU231-P231))</f>
        <v>#VALUE!</v>
      </c>
      <c r="R231" s="26">
        <f>Z231+AB231+AF231+AJ231+AL231+AH231+AD231</f>
        <v>0</v>
      </c>
      <c r="S231" s="12">
        <f>R231-AW231</f>
        <v>0</v>
      </c>
      <c r="T231" s="13" t="str">
        <f>IF(SUMIF(Y231:AL231,"&lt;0")&lt;&gt;0,SUMIF(Y231:AL231,"&lt;0")*(-1)," ")</f>
        <v xml:space="preserve"> </v>
      </c>
      <c r="U231" s="14">
        <f>Z231+AB231+AF231+AH231+AJ231+AL231+AD231</f>
        <v>0</v>
      </c>
      <c r="V231" s="48">
        <f>U231-AW231</f>
        <v>0</v>
      </c>
      <c r="W231" s="49">
        <f>ROUNDUP(COUNTIF(Y231:AL231,"&gt; 0")/2,0)</f>
        <v>0</v>
      </c>
      <c r="X231" s="16" t="str">
        <f>IF(W231=0,"-",IF(W231-AW231&gt;8,R231/(8+AW231),R231/W231))</f>
        <v>-</v>
      </c>
      <c r="Y231" s="49" t="s">
        <v>1</v>
      </c>
      <c r="Z231" s="13">
        <v>0</v>
      </c>
      <c r="AA231" s="49" t="s">
        <v>1</v>
      </c>
      <c r="AB231" s="13">
        <v>0</v>
      </c>
      <c r="AC231" s="49" t="s">
        <v>1</v>
      </c>
      <c r="AD231" s="13">
        <v>0</v>
      </c>
      <c r="AE231" s="49" t="s">
        <v>1</v>
      </c>
      <c r="AF231" s="13">
        <v>0</v>
      </c>
      <c r="AG231" s="49" t="s">
        <v>1</v>
      </c>
      <c r="AH231" s="13">
        <v>0</v>
      </c>
      <c r="AI231" s="49" t="s">
        <v>1</v>
      </c>
      <c r="AJ231" s="13">
        <v>0</v>
      </c>
      <c r="AK231" s="49" t="s">
        <v>1</v>
      </c>
      <c r="AL231" s="13">
        <v>0</v>
      </c>
      <c r="AM231" s="184" t="s">
        <v>318</v>
      </c>
      <c r="AN231" s="179">
        <v>3</v>
      </c>
      <c r="AO231" s="180" t="s">
        <v>1</v>
      </c>
      <c r="AP231" s="185">
        <v>0</v>
      </c>
      <c r="AQ231" s="185">
        <v>3</v>
      </c>
      <c r="AR231" s="185">
        <v>0</v>
      </c>
      <c r="AS231" s="185">
        <v>0</v>
      </c>
      <c r="AT231" s="187" t="s">
        <v>1</v>
      </c>
      <c r="AU231" s="89" t="s">
        <v>320</v>
      </c>
      <c r="AV231" s="92" t="e">
        <v>#VALUE!</v>
      </c>
      <c r="AW231" s="93">
        <v>0</v>
      </c>
    </row>
    <row r="232" spans="3:49" x14ac:dyDescent="0.25">
      <c r="C232" s="84">
        <f>C231+1</f>
        <v>223</v>
      </c>
      <c r="D232" s="30" t="s">
        <v>247</v>
      </c>
      <c r="E232" s="199">
        <v>3</v>
      </c>
      <c r="F232" s="199">
        <f>LEFT(E232, FIND("*", E232&amp;"*")-1)*1</f>
        <v>3</v>
      </c>
      <c r="G232" s="200" t="str">
        <f>IF(ISNUMBER(SEARCH("~*", E232)), "*", "")</f>
        <v/>
      </c>
      <c r="H232" s="198" t="str">
        <f>TEXT(I232,"0,0") &amp; J232</f>
        <v>3,0</v>
      </c>
      <c r="I232" s="31">
        <v>3</v>
      </c>
      <c r="J232" s="32" t="s">
        <v>1</v>
      </c>
      <c r="K232" s="2">
        <f>IF(R232&gt;0,1,0)</f>
        <v>0</v>
      </c>
      <c r="L232" s="2">
        <f>IF(J232="",I232,I232+0.1)</f>
        <v>3</v>
      </c>
      <c r="M232" s="197">
        <f>I232-AN232</f>
        <v>0</v>
      </c>
      <c r="N232" s="197">
        <f>IF(J232="",0,1)-IF(AO232="",0,1)</f>
        <v>0</v>
      </c>
      <c r="O232" s="33" t="str">
        <f>_xlfn.TEXTJOIN(,TRUE,
  IF(M232&lt;&gt;0,IF(M232&gt;0,"+","–"),""),
  IF(M232&lt;&gt;0,TEXT(TRUNC(ABS(M232)/0.5)*0.5,"0,0"),""),
  IF(N232&lt;&gt;0,IF(N232&gt;0," +"," –"),""),
  IF(N232&lt;&gt;0,"*","")
)</f>
        <v/>
      </c>
      <c r="P232" s="17" t="str">
        <f>IF(R232 &gt; 0, P231+1, "n/a")</f>
        <v>n/a</v>
      </c>
      <c r="Q232" s="10" t="e">
        <f>IF(AU232=0," ",IF(AU232-P232=0," ",AU232-P232))</f>
        <v>#VALUE!</v>
      </c>
      <c r="R232" s="26">
        <f>Z232+AB232+AF232+AJ232+AL232+AH232+AD232</f>
        <v>0</v>
      </c>
      <c r="S232" s="12">
        <f>R232-AW232</f>
        <v>0</v>
      </c>
      <c r="T232" s="13" t="str">
        <f>IF(SUMIF(Y232:AL232,"&lt;0")&lt;&gt;0,SUMIF(Y232:AL232,"&lt;0")*(-1)," ")</f>
        <v xml:space="preserve"> </v>
      </c>
      <c r="U232" s="14">
        <f>Z232+AB232+AF232+AH232+AJ232+AL232+AD232</f>
        <v>0</v>
      </c>
      <c r="V232" s="48">
        <f>U232-AW232</f>
        <v>0</v>
      </c>
      <c r="W232" s="49">
        <f>ROUNDUP(COUNTIF(Y232:AL232,"&gt; 0")/2,0)</f>
        <v>0</v>
      </c>
      <c r="X232" s="16" t="str">
        <f>IF(W232=0,"-",IF(W232-AW232&gt;8,R232/(8+AW232),R232/W232))</f>
        <v>-</v>
      </c>
      <c r="Y232" s="49" t="s">
        <v>1</v>
      </c>
      <c r="Z232" s="13">
        <v>0</v>
      </c>
      <c r="AA232" s="49" t="s">
        <v>1</v>
      </c>
      <c r="AB232" s="13">
        <v>0</v>
      </c>
      <c r="AC232" s="49" t="s">
        <v>1</v>
      </c>
      <c r="AD232" s="13">
        <v>0</v>
      </c>
      <c r="AE232" s="49" t="s">
        <v>1</v>
      </c>
      <c r="AF232" s="13">
        <v>0</v>
      </c>
      <c r="AG232" s="49" t="s">
        <v>1</v>
      </c>
      <c r="AH232" s="13">
        <v>0</v>
      </c>
      <c r="AI232" s="49" t="s">
        <v>1</v>
      </c>
      <c r="AJ232" s="13">
        <v>0</v>
      </c>
      <c r="AK232" s="49" t="s">
        <v>1</v>
      </c>
      <c r="AL232" s="13">
        <v>0</v>
      </c>
      <c r="AM232" s="184" t="s">
        <v>318</v>
      </c>
      <c r="AN232" s="179">
        <v>3</v>
      </c>
      <c r="AO232" s="180" t="s">
        <v>1</v>
      </c>
      <c r="AP232" s="185">
        <v>0</v>
      </c>
      <c r="AQ232" s="185">
        <v>3</v>
      </c>
      <c r="AR232" s="185">
        <v>0</v>
      </c>
      <c r="AS232" s="185">
        <v>0</v>
      </c>
      <c r="AT232" s="187" t="s">
        <v>1</v>
      </c>
      <c r="AU232" s="89" t="s">
        <v>320</v>
      </c>
      <c r="AV232" s="92" t="e">
        <v>#VALUE!</v>
      </c>
      <c r="AW232" s="93">
        <v>0</v>
      </c>
    </row>
    <row r="233" spans="3:49" x14ac:dyDescent="0.25">
      <c r="C233" s="84">
        <f>C232+1</f>
        <v>224</v>
      </c>
      <c r="D233" s="30" t="s">
        <v>250</v>
      </c>
      <c r="E233" s="199">
        <v>3</v>
      </c>
      <c r="F233" s="199">
        <f>LEFT(E233, FIND("*", E233&amp;"*")-1)*1</f>
        <v>3</v>
      </c>
      <c r="G233" s="200" t="str">
        <f>IF(ISNUMBER(SEARCH("~*", E233)), "*", "")</f>
        <v/>
      </c>
      <c r="H233" s="198" t="str">
        <f>TEXT(I233,"0,0") &amp; J233</f>
        <v>3,0</v>
      </c>
      <c r="I233" s="31">
        <v>3</v>
      </c>
      <c r="J233" s="32" t="s">
        <v>1</v>
      </c>
      <c r="K233" s="2">
        <f>IF(R233&gt;0,1,0)</f>
        <v>0</v>
      </c>
      <c r="L233" s="2">
        <f>IF(J233="",I233,I233+0.1)</f>
        <v>3</v>
      </c>
      <c r="M233" s="197">
        <f>I233-AN233</f>
        <v>0</v>
      </c>
      <c r="N233" s="197">
        <f>IF(J233="",0,1)-IF(AO233="",0,1)</f>
        <v>0</v>
      </c>
      <c r="O233" s="33" t="str">
        <f>_xlfn.TEXTJOIN(,TRUE,
  IF(M233&lt;&gt;0,IF(M233&gt;0,"+","–"),""),
  IF(M233&lt;&gt;0,TEXT(TRUNC(ABS(M233)/0.5)*0.5,"0,0"),""),
  IF(N233&lt;&gt;0,IF(N233&gt;0," +"," –"),""),
  IF(N233&lt;&gt;0,"*","")
)</f>
        <v/>
      </c>
      <c r="P233" s="17" t="str">
        <f>IF(R233 &gt; 0, P232+1, "n/a")</f>
        <v>n/a</v>
      </c>
      <c r="Q233" s="10" t="e">
        <f>IF(AU233=0," ",IF(AU233-P233=0," ",AU233-P233))</f>
        <v>#VALUE!</v>
      </c>
      <c r="R233" s="26">
        <f>Z233+AB233+AF233+AJ233+AL233+AH233+AD233</f>
        <v>0</v>
      </c>
      <c r="S233" s="12">
        <f>R233-AW233</f>
        <v>0</v>
      </c>
      <c r="T233" s="13" t="str">
        <f>IF(SUMIF(Y233:AL233,"&lt;0")&lt;&gt;0,SUMIF(Y233:AL233,"&lt;0")*(-1)," ")</f>
        <v xml:space="preserve"> </v>
      </c>
      <c r="U233" s="14">
        <f>Z233+AB233+AF233+AH233+AJ233+AL233+AD233</f>
        <v>0</v>
      </c>
      <c r="V233" s="48">
        <f>U233-AW233</f>
        <v>0</v>
      </c>
      <c r="W233" s="49">
        <f>ROUNDUP(COUNTIF(Y233:AL233,"&gt; 0")/2,0)</f>
        <v>0</v>
      </c>
      <c r="X233" s="16" t="str">
        <f>IF(W233=0,"-",IF(W233-AW233&gt;8,R233/(8+AW233),R233/W233))</f>
        <v>-</v>
      </c>
      <c r="Y233" s="49" t="s">
        <v>1</v>
      </c>
      <c r="Z233" s="13">
        <v>0</v>
      </c>
      <c r="AA233" s="49" t="s">
        <v>1</v>
      </c>
      <c r="AB233" s="13">
        <v>0</v>
      </c>
      <c r="AC233" s="49" t="s">
        <v>1</v>
      </c>
      <c r="AD233" s="13">
        <v>0</v>
      </c>
      <c r="AE233" s="49" t="s">
        <v>1</v>
      </c>
      <c r="AF233" s="13">
        <v>0</v>
      </c>
      <c r="AG233" s="49" t="s">
        <v>1</v>
      </c>
      <c r="AH233" s="13">
        <v>0</v>
      </c>
      <c r="AI233" s="49" t="s">
        <v>1</v>
      </c>
      <c r="AJ233" s="13">
        <v>0</v>
      </c>
      <c r="AK233" s="49" t="s">
        <v>1</v>
      </c>
      <c r="AL233" s="13">
        <v>0</v>
      </c>
      <c r="AM233" s="184" t="s">
        <v>318</v>
      </c>
      <c r="AN233" s="179">
        <v>3</v>
      </c>
      <c r="AO233" s="180" t="s">
        <v>1</v>
      </c>
      <c r="AP233" s="185">
        <v>0</v>
      </c>
      <c r="AQ233" s="185">
        <v>3</v>
      </c>
      <c r="AR233" s="185">
        <v>0</v>
      </c>
      <c r="AS233" s="185">
        <v>0</v>
      </c>
      <c r="AT233" s="187" t="s">
        <v>1</v>
      </c>
      <c r="AU233" s="89" t="s">
        <v>320</v>
      </c>
      <c r="AV233" s="92" t="e">
        <v>#VALUE!</v>
      </c>
      <c r="AW233" s="93">
        <v>0</v>
      </c>
    </row>
    <row r="234" spans="3:49" x14ac:dyDescent="0.25">
      <c r="C234" s="84">
        <f>C233+1</f>
        <v>225</v>
      </c>
      <c r="D234" s="30" t="s">
        <v>251</v>
      </c>
      <c r="E234" s="199">
        <v>3</v>
      </c>
      <c r="F234" s="199">
        <f>LEFT(E234, FIND("*", E234&amp;"*")-1)*1</f>
        <v>3</v>
      </c>
      <c r="G234" s="200" t="str">
        <f>IF(ISNUMBER(SEARCH("~*", E234)), "*", "")</f>
        <v/>
      </c>
      <c r="H234" s="198" t="str">
        <f>TEXT(I234,"0,0") &amp; J234</f>
        <v>3,0</v>
      </c>
      <c r="I234" s="31">
        <v>3</v>
      </c>
      <c r="J234" s="32" t="s">
        <v>1</v>
      </c>
      <c r="K234" s="2">
        <f>IF(R234&gt;0,1,0)</f>
        <v>0</v>
      </c>
      <c r="L234" s="2">
        <f>IF(J234="",I234,I234+0.1)</f>
        <v>3</v>
      </c>
      <c r="M234" s="197">
        <f>I234-AN234</f>
        <v>0</v>
      </c>
      <c r="N234" s="197">
        <f>IF(J234="",0,1)-IF(AO234="",0,1)</f>
        <v>0</v>
      </c>
      <c r="O234" s="33" t="str">
        <f>_xlfn.TEXTJOIN(,TRUE,
  IF(M234&lt;&gt;0,IF(M234&gt;0,"+","–"),""),
  IF(M234&lt;&gt;0,TEXT(TRUNC(ABS(M234)/0.5)*0.5,"0,0"),""),
  IF(N234&lt;&gt;0,IF(N234&gt;0," +"," –"),""),
  IF(N234&lt;&gt;0,"*","")
)</f>
        <v/>
      </c>
      <c r="P234" s="17" t="str">
        <f>IF(R234 &gt; 0, P233+1, "n/a")</f>
        <v>n/a</v>
      </c>
      <c r="Q234" s="10" t="e">
        <f>IF(AU234=0," ",IF(AU234-P234=0," ",AU234-P234))</f>
        <v>#VALUE!</v>
      </c>
      <c r="R234" s="26">
        <f>Z234+AB234+AF234+AJ234+AL234+AH234+AD234</f>
        <v>0</v>
      </c>
      <c r="S234" s="12">
        <f>R234-AW234</f>
        <v>0</v>
      </c>
      <c r="T234" s="13" t="str">
        <f>IF(SUMIF(Y234:AL234,"&lt;0")&lt;&gt;0,SUMIF(Y234:AL234,"&lt;0")*(-1)," ")</f>
        <v xml:space="preserve"> </v>
      </c>
      <c r="U234" s="14">
        <f>Z234+AB234+AF234+AH234+AJ234+AL234+AD234</f>
        <v>0</v>
      </c>
      <c r="V234" s="48">
        <f>U234-AW234</f>
        <v>0</v>
      </c>
      <c r="W234" s="49">
        <f>ROUNDUP(COUNTIF(Y234:AL234,"&gt; 0")/2,0)</f>
        <v>0</v>
      </c>
      <c r="X234" s="16" t="str">
        <f>IF(W234=0,"-",IF(W234-AW234&gt;8,R234/(8+AW234),R234/W234))</f>
        <v>-</v>
      </c>
      <c r="Y234" s="49" t="s">
        <v>1</v>
      </c>
      <c r="Z234" s="13">
        <v>0</v>
      </c>
      <c r="AA234" s="49" t="s">
        <v>1</v>
      </c>
      <c r="AB234" s="13">
        <v>0</v>
      </c>
      <c r="AC234" s="49" t="s">
        <v>1</v>
      </c>
      <c r="AD234" s="13">
        <v>0</v>
      </c>
      <c r="AE234" s="49" t="s">
        <v>1</v>
      </c>
      <c r="AF234" s="13">
        <v>0</v>
      </c>
      <c r="AG234" s="49" t="s">
        <v>1</v>
      </c>
      <c r="AH234" s="13">
        <v>0</v>
      </c>
      <c r="AI234" s="49" t="s">
        <v>1</v>
      </c>
      <c r="AJ234" s="13">
        <v>0</v>
      </c>
      <c r="AK234" s="49" t="s">
        <v>1</v>
      </c>
      <c r="AL234" s="13">
        <v>0</v>
      </c>
      <c r="AM234" s="184" t="s">
        <v>318</v>
      </c>
      <c r="AN234" s="179">
        <v>3</v>
      </c>
      <c r="AO234" s="180" t="s">
        <v>1</v>
      </c>
      <c r="AP234" s="185">
        <v>0</v>
      </c>
      <c r="AQ234" s="185">
        <v>3</v>
      </c>
      <c r="AR234" s="185">
        <v>0</v>
      </c>
      <c r="AS234" s="185">
        <v>0</v>
      </c>
      <c r="AT234" s="187" t="s">
        <v>1</v>
      </c>
      <c r="AU234" s="89" t="s">
        <v>320</v>
      </c>
      <c r="AV234" s="92" t="e">
        <v>#VALUE!</v>
      </c>
      <c r="AW234" s="93">
        <v>0</v>
      </c>
    </row>
    <row r="235" spans="3:49" x14ac:dyDescent="0.25">
      <c r="C235" s="84">
        <f>C234+1</f>
        <v>226</v>
      </c>
      <c r="D235" s="30" t="s">
        <v>253</v>
      </c>
      <c r="E235" s="199">
        <v>3</v>
      </c>
      <c r="F235" s="199">
        <f>LEFT(E235, FIND("*", E235&amp;"*")-1)*1</f>
        <v>3</v>
      </c>
      <c r="G235" s="200" t="str">
        <f>IF(ISNUMBER(SEARCH("~*", E235)), "*", "")</f>
        <v/>
      </c>
      <c r="H235" s="198" t="str">
        <f>TEXT(I235,"0,0") &amp; J235</f>
        <v>3,0</v>
      </c>
      <c r="I235" s="31">
        <v>3</v>
      </c>
      <c r="J235" s="32" t="s">
        <v>1</v>
      </c>
      <c r="K235" s="2">
        <f>IF(R235&gt;0,1,0)</f>
        <v>0</v>
      </c>
      <c r="L235" s="2">
        <f>IF(J235="",I235,I235+0.1)</f>
        <v>3</v>
      </c>
      <c r="M235" s="197">
        <f>I235-AN235</f>
        <v>0</v>
      </c>
      <c r="N235" s="197">
        <f>IF(J235="",0,1)-IF(AO235="",0,1)</f>
        <v>0</v>
      </c>
      <c r="O235" s="33" t="str">
        <f>_xlfn.TEXTJOIN(,TRUE,
  IF(M235&lt;&gt;0,IF(M235&gt;0,"+","–"),""),
  IF(M235&lt;&gt;0,TEXT(TRUNC(ABS(M235)/0.5)*0.5,"0,0"),""),
  IF(N235&lt;&gt;0,IF(N235&gt;0," +"," –"),""),
  IF(N235&lt;&gt;0,"*","")
)</f>
        <v/>
      </c>
      <c r="P235" s="17" t="str">
        <f>IF(R235 &gt; 0, P234+1, "n/a")</f>
        <v>n/a</v>
      </c>
      <c r="Q235" s="10" t="e">
        <f>IF(AU235=0," ",IF(AU235-P235=0," ",AU235-P235))</f>
        <v>#VALUE!</v>
      </c>
      <c r="R235" s="26">
        <f>Z235+AB235+AF235+AJ235+AL235+AH235+AD235</f>
        <v>0</v>
      </c>
      <c r="S235" s="12">
        <f>R235-AW235</f>
        <v>0</v>
      </c>
      <c r="T235" s="13" t="str">
        <f>IF(SUMIF(Y235:AL235,"&lt;0")&lt;&gt;0,SUMIF(Y235:AL235,"&lt;0")*(-1)," ")</f>
        <v xml:space="preserve"> </v>
      </c>
      <c r="U235" s="14">
        <f>Z235+AB235+AF235+AH235+AJ235+AL235+AD235</f>
        <v>0</v>
      </c>
      <c r="V235" s="48">
        <f>U235-AW235</f>
        <v>0</v>
      </c>
      <c r="W235" s="49">
        <f>ROUNDUP(COUNTIF(Y235:AL235,"&gt; 0")/2,0)</f>
        <v>0</v>
      </c>
      <c r="X235" s="16" t="str">
        <f>IF(W235=0,"-",IF(W235-AW235&gt;8,R235/(8+AW235),R235/W235))</f>
        <v>-</v>
      </c>
      <c r="Y235" s="49" t="s">
        <v>1</v>
      </c>
      <c r="Z235" s="13">
        <v>0</v>
      </c>
      <c r="AA235" s="49" t="s">
        <v>1</v>
      </c>
      <c r="AB235" s="13">
        <v>0</v>
      </c>
      <c r="AC235" s="49" t="s">
        <v>1</v>
      </c>
      <c r="AD235" s="13">
        <v>0</v>
      </c>
      <c r="AE235" s="49" t="s">
        <v>1</v>
      </c>
      <c r="AF235" s="13">
        <v>0</v>
      </c>
      <c r="AG235" s="49" t="s">
        <v>1</v>
      </c>
      <c r="AH235" s="13">
        <v>0</v>
      </c>
      <c r="AI235" s="49" t="s">
        <v>1</v>
      </c>
      <c r="AJ235" s="13">
        <v>0</v>
      </c>
      <c r="AK235" s="49" t="s">
        <v>1</v>
      </c>
      <c r="AL235" s="13">
        <v>0</v>
      </c>
      <c r="AM235" s="184" t="s">
        <v>318</v>
      </c>
      <c r="AN235" s="179">
        <v>3</v>
      </c>
      <c r="AO235" s="180" t="s">
        <v>1</v>
      </c>
      <c r="AP235" s="185">
        <v>0</v>
      </c>
      <c r="AQ235" s="185">
        <v>3</v>
      </c>
      <c r="AR235" s="185">
        <v>0</v>
      </c>
      <c r="AS235" s="185">
        <v>0</v>
      </c>
      <c r="AT235" s="187" t="s">
        <v>1</v>
      </c>
      <c r="AU235" s="89" t="s">
        <v>320</v>
      </c>
      <c r="AV235" s="92" t="e">
        <v>#VALUE!</v>
      </c>
      <c r="AW235" s="93">
        <v>0</v>
      </c>
    </row>
    <row r="236" spans="3:49" x14ac:dyDescent="0.25">
      <c r="C236" s="84">
        <f>C235+1</f>
        <v>227</v>
      </c>
      <c r="D236" s="30" t="s">
        <v>303</v>
      </c>
      <c r="E236" s="199">
        <v>3</v>
      </c>
      <c r="F236" s="199">
        <f>LEFT(E236, FIND("*", E236&amp;"*")-1)*1</f>
        <v>3</v>
      </c>
      <c r="G236" s="200" t="str">
        <f>IF(ISNUMBER(SEARCH("~*", E236)), "*", "")</f>
        <v/>
      </c>
      <c r="H236" s="198" t="str">
        <f>TEXT(I236,"0,0") &amp; J236</f>
        <v>3,0</v>
      </c>
      <c r="I236" s="31">
        <v>3</v>
      </c>
      <c r="J236" s="32" t="s">
        <v>1</v>
      </c>
      <c r="K236" s="2">
        <f>IF(R236&gt;0,1,0)</f>
        <v>0</v>
      </c>
      <c r="L236" s="2">
        <f>IF(J236="",I236,I236+0.1)</f>
        <v>3</v>
      </c>
      <c r="M236" s="197">
        <f>I236-AN236</f>
        <v>0</v>
      </c>
      <c r="N236" s="197">
        <f>IF(J236="",0,1)-IF(AO236="",0,1)</f>
        <v>0</v>
      </c>
      <c r="O236" s="33" t="str">
        <f>_xlfn.TEXTJOIN(,TRUE,
  IF(M236&lt;&gt;0,IF(M236&gt;0,"+","–"),""),
  IF(M236&lt;&gt;0,TEXT(TRUNC(ABS(M236)/0.5)*0.5,"0,0"),""),
  IF(N236&lt;&gt;0,IF(N236&gt;0," +"," –"),""),
  IF(N236&lt;&gt;0,"*","")
)</f>
        <v/>
      </c>
      <c r="P236" s="17" t="str">
        <f>IF(R236 &gt; 0, P235+1, "n/a")</f>
        <v>n/a</v>
      </c>
      <c r="Q236" s="10" t="e">
        <f>IF(AU236=0," ",IF(AU236-P236=0," ",AU236-P236))</f>
        <v>#VALUE!</v>
      </c>
      <c r="R236" s="26">
        <f>Z236+AB236+AF236+AJ236+AL236+AH236+AD236</f>
        <v>0</v>
      </c>
      <c r="S236" s="12">
        <f>R236-AW236</f>
        <v>0</v>
      </c>
      <c r="T236" s="13" t="str">
        <f>IF(SUMIF(Y236:AL236,"&lt;0")&lt;&gt;0,SUMIF(Y236:AL236,"&lt;0")*(-1)," ")</f>
        <v xml:space="preserve"> </v>
      </c>
      <c r="U236" s="14">
        <f>Z236+AB236+AF236+AH236+AJ236+AL236+AD236</f>
        <v>0</v>
      </c>
      <c r="V236" s="48">
        <f>U236-AW236</f>
        <v>0</v>
      </c>
      <c r="W236" s="49">
        <f>ROUNDUP(COUNTIF(Y236:AL236,"&gt; 0")/2,0)</f>
        <v>0</v>
      </c>
      <c r="X236" s="16" t="str">
        <f>IF(W236=0,"-",IF(W236-AW236&gt;8,R236/(8+AW236),R236/W236))</f>
        <v>-</v>
      </c>
      <c r="Y236" s="49" t="s">
        <v>1</v>
      </c>
      <c r="Z236" s="13">
        <v>0</v>
      </c>
      <c r="AA236" s="49" t="s">
        <v>1</v>
      </c>
      <c r="AB236" s="13">
        <v>0</v>
      </c>
      <c r="AC236" s="49" t="s">
        <v>1</v>
      </c>
      <c r="AD236" s="13">
        <v>0</v>
      </c>
      <c r="AE236" s="49" t="s">
        <v>1</v>
      </c>
      <c r="AF236" s="13">
        <v>0</v>
      </c>
      <c r="AG236" s="49" t="s">
        <v>1</v>
      </c>
      <c r="AH236" s="13">
        <v>0</v>
      </c>
      <c r="AI236" s="49" t="s">
        <v>1</v>
      </c>
      <c r="AJ236" s="13">
        <v>0</v>
      </c>
      <c r="AK236" s="49" t="s">
        <v>1</v>
      </c>
      <c r="AL236" s="13">
        <v>0</v>
      </c>
      <c r="AM236" s="184" t="s">
        <v>318</v>
      </c>
      <c r="AN236" s="179">
        <v>3</v>
      </c>
      <c r="AO236" s="180" t="s">
        <v>1</v>
      </c>
      <c r="AP236" s="185">
        <v>0</v>
      </c>
      <c r="AQ236" s="185">
        <v>3</v>
      </c>
      <c r="AR236" s="185">
        <v>0</v>
      </c>
      <c r="AS236" s="185">
        <v>0</v>
      </c>
      <c r="AT236" s="187" t="s">
        <v>1</v>
      </c>
      <c r="AU236" s="89" t="s">
        <v>320</v>
      </c>
      <c r="AV236" s="92" t="e">
        <v>#VALUE!</v>
      </c>
      <c r="AW236" s="93">
        <v>0</v>
      </c>
    </row>
    <row r="237" spans="3:49" x14ac:dyDescent="0.25">
      <c r="C237" s="84">
        <f>C236+1</f>
        <v>228</v>
      </c>
      <c r="D237" s="30" t="s">
        <v>142</v>
      </c>
      <c r="E237" s="199">
        <v>3</v>
      </c>
      <c r="F237" s="199">
        <f>LEFT(E237, FIND("*", E237&amp;"*")-1)*1</f>
        <v>3</v>
      </c>
      <c r="G237" s="200" t="str">
        <f>IF(ISNUMBER(SEARCH("~*", E237)), "*", "")</f>
        <v/>
      </c>
      <c r="H237" s="198" t="str">
        <f>TEXT(I237,"0,0") &amp; J237</f>
        <v>3,0</v>
      </c>
      <c r="I237" s="31">
        <v>3</v>
      </c>
      <c r="J237" s="32" t="s">
        <v>1</v>
      </c>
      <c r="K237" s="2">
        <f>IF(R237&gt;0,1,0)</f>
        <v>0</v>
      </c>
      <c r="L237" s="2">
        <f>IF(J237="",I237,I237+0.1)</f>
        <v>3</v>
      </c>
      <c r="M237" s="197">
        <f>I237-AN237</f>
        <v>0</v>
      </c>
      <c r="N237" s="197">
        <f>IF(J237="",0,1)-IF(AO237="",0,1)</f>
        <v>0</v>
      </c>
      <c r="O237" s="33" t="str">
        <f>_xlfn.TEXTJOIN(,TRUE,
  IF(M237&lt;&gt;0,IF(M237&gt;0,"+","–"),""),
  IF(M237&lt;&gt;0,TEXT(TRUNC(ABS(M237)/0.5)*0.5,"0,0"),""),
  IF(N237&lt;&gt;0,IF(N237&gt;0," +"," –"),""),
  IF(N237&lt;&gt;0,"*","")
)</f>
        <v/>
      </c>
      <c r="P237" s="17" t="str">
        <f>IF(R237 &gt; 0, P236+1, "n/a")</f>
        <v>n/a</v>
      </c>
      <c r="Q237" s="10" t="e">
        <f>IF(AU237=0," ",IF(AU237-P237=0," ",AU237-P237))</f>
        <v>#VALUE!</v>
      </c>
      <c r="R237" s="26">
        <f>Z237+AB237+AF237+AJ237+AL237+AH237+AD237</f>
        <v>0</v>
      </c>
      <c r="S237" s="12">
        <f>R237-AW237</f>
        <v>0</v>
      </c>
      <c r="T237" s="13" t="str">
        <f>IF(SUMIF(Y237:AL237,"&lt;0")&lt;&gt;0,SUMIF(Y237:AL237,"&lt;0")*(-1)," ")</f>
        <v xml:space="preserve"> </v>
      </c>
      <c r="U237" s="14">
        <f>Z237+AB237+AF237+AH237+AJ237+AL237+AD237</f>
        <v>0</v>
      </c>
      <c r="V237" s="48">
        <f>U237-AW237</f>
        <v>0</v>
      </c>
      <c r="W237" s="49">
        <f>ROUNDUP(COUNTIF(Y237:AL237,"&gt; 0")/2,0)</f>
        <v>0</v>
      </c>
      <c r="X237" s="16" t="str">
        <f>IF(W237=0,"-",IF(W237-AW237&gt;8,R237/(8+AW237),R237/W237))</f>
        <v>-</v>
      </c>
      <c r="Y237" s="49" t="s">
        <v>1</v>
      </c>
      <c r="Z237" s="13">
        <v>0</v>
      </c>
      <c r="AA237" s="49" t="s">
        <v>1</v>
      </c>
      <c r="AB237" s="13">
        <v>0</v>
      </c>
      <c r="AC237" s="49" t="s">
        <v>1</v>
      </c>
      <c r="AD237" s="13">
        <v>0</v>
      </c>
      <c r="AE237" s="49" t="s">
        <v>1</v>
      </c>
      <c r="AF237" s="13">
        <v>0</v>
      </c>
      <c r="AG237" s="49" t="s">
        <v>1</v>
      </c>
      <c r="AH237" s="13">
        <v>0</v>
      </c>
      <c r="AI237" s="49" t="s">
        <v>1</v>
      </c>
      <c r="AJ237" s="13">
        <v>0</v>
      </c>
      <c r="AK237" s="49" t="s">
        <v>1</v>
      </c>
      <c r="AL237" s="13">
        <v>0</v>
      </c>
      <c r="AM237" s="184" t="s">
        <v>318</v>
      </c>
      <c r="AN237" s="179">
        <v>3</v>
      </c>
      <c r="AO237" s="180" t="s">
        <v>1</v>
      </c>
      <c r="AP237" s="185">
        <v>0</v>
      </c>
      <c r="AQ237" s="185">
        <v>3</v>
      </c>
      <c r="AR237" s="185">
        <v>0</v>
      </c>
      <c r="AS237" s="185">
        <v>0</v>
      </c>
      <c r="AT237" s="187" t="s">
        <v>1</v>
      </c>
      <c r="AU237" s="89" t="s">
        <v>320</v>
      </c>
      <c r="AV237" s="92" t="e">
        <v>#VALUE!</v>
      </c>
      <c r="AW237" s="93">
        <v>0</v>
      </c>
    </row>
    <row r="238" spans="3:49" x14ac:dyDescent="0.25">
      <c r="C238" s="84">
        <f>C237+1</f>
        <v>229</v>
      </c>
      <c r="D238" s="30" t="s">
        <v>259</v>
      </c>
      <c r="E238" s="199">
        <v>3</v>
      </c>
      <c r="F238" s="199">
        <f>LEFT(E238, FIND("*", E238&amp;"*")-1)*1</f>
        <v>3</v>
      </c>
      <c r="G238" s="200" t="str">
        <f>IF(ISNUMBER(SEARCH("~*", E238)), "*", "")</f>
        <v/>
      </c>
      <c r="H238" s="198" t="str">
        <f>TEXT(I238,"0,0") &amp; J238</f>
        <v>3,0</v>
      </c>
      <c r="I238" s="31">
        <v>3</v>
      </c>
      <c r="J238" s="32" t="s">
        <v>1</v>
      </c>
      <c r="K238" s="2">
        <f>IF(R238&gt;0,1,0)</f>
        <v>0</v>
      </c>
      <c r="L238" s="2">
        <f>IF(J238="",I238,I238+0.1)</f>
        <v>3</v>
      </c>
      <c r="M238" s="197">
        <f>I238-AN238</f>
        <v>0</v>
      </c>
      <c r="N238" s="197">
        <f>IF(J238="",0,1)-IF(AO238="",0,1)</f>
        <v>0</v>
      </c>
      <c r="O238" s="33" t="str">
        <f>_xlfn.TEXTJOIN(,TRUE,
  IF(M238&lt;&gt;0,IF(M238&gt;0,"+","–"),""),
  IF(M238&lt;&gt;0,TEXT(TRUNC(ABS(M238)/0.5)*0.5,"0,0"),""),
  IF(N238&lt;&gt;0,IF(N238&gt;0," +"," –"),""),
  IF(N238&lt;&gt;0,"*","")
)</f>
        <v/>
      </c>
      <c r="P238" s="17" t="str">
        <f>IF(R238 &gt; 0, P237+1, "n/a")</f>
        <v>n/a</v>
      </c>
      <c r="Q238" s="10" t="e">
        <f>IF(AU238=0," ",IF(AU238-P238=0," ",AU238-P238))</f>
        <v>#VALUE!</v>
      </c>
      <c r="R238" s="26">
        <f>Z238+AB238+AF238+AJ238+AL238+AH238+AD238</f>
        <v>0</v>
      </c>
      <c r="S238" s="12">
        <f>R238-AW238</f>
        <v>0</v>
      </c>
      <c r="T238" s="13" t="str">
        <f>IF(SUMIF(Y238:AL238,"&lt;0")&lt;&gt;0,SUMIF(Y238:AL238,"&lt;0")*(-1)," ")</f>
        <v xml:space="preserve"> </v>
      </c>
      <c r="U238" s="14">
        <f>Z238+AB238+AF238+AH238+AJ238+AL238+AD238</f>
        <v>0</v>
      </c>
      <c r="V238" s="48">
        <f>U238-AW238</f>
        <v>0</v>
      </c>
      <c r="W238" s="49">
        <f>ROUNDUP(COUNTIF(Y238:AL238,"&gt; 0")/2,0)</f>
        <v>0</v>
      </c>
      <c r="X238" s="16" t="str">
        <f>IF(W238=0,"-",IF(W238-AW238&gt;8,R238/(8+AW238),R238/W238))</f>
        <v>-</v>
      </c>
      <c r="Y238" s="49" t="s">
        <v>1</v>
      </c>
      <c r="Z238" s="13">
        <v>0</v>
      </c>
      <c r="AA238" s="49" t="s">
        <v>1</v>
      </c>
      <c r="AB238" s="13">
        <v>0</v>
      </c>
      <c r="AC238" s="49" t="s">
        <v>1</v>
      </c>
      <c r="AD238" s="13">
        <v>0</v>
      </c>
      <c r="AE238" s="49" t="s">
        <v>1</v>
      </c>
      <c r="AF238" s="13">
        <v>0</v>
      </c>
      <c r="AG238" s="49" t="s">
        <v>1</v>
      </c>
      <c r="AH238" s="13">
        <v>0</v>
      </c>
      <c r="AI238" s="49" t="s">
        <v>1</v>
      </c>
      <c r="AJ238" s="13">
        <v>0</v>
      </c>
      <c r="AK238" s="49" t="s">
        <v>1</v>
      </c>
      <c r="AL238" s="13">
        <v>0</v>
      </c>
      <c r="AM238" s="184" t="s">
        <v>318</v>
      </c>
      <c r="AN238" s="179">
        <v>3</v>
      </c>
      <c r="AO238" s="180" t="s">
        <v>1</v>
      </c>
      <c r="AP238" s="185">
        <v>0</v>
      </c>
      <c r="AQ238" s="185">
        <v>3</v>
      </c>
      <c r="AR238" s="185">
        <v>0</v>
      </c>
      <c r="AS238" s="185">
        <v>0</v>
      </c>
      <c r="AT238" s="187" t="s">
        <v>1</v>
      </c>
      <c r="AU238" s="89" t="s">
        <v>320</v>
      </c>
      <c r="AV238" s="92" t="e">
        <v>#VALUE!</v>
      </c>
      <c r="AW238" s="93">
        <v>0</v>
      </c>
    </row>
    <row r="239" spans="3:49" x14ac:dyDescent="0.25">
      <c r="C239" s="84">
        <f>C238+1</f>
        <v>230</v>
      </c>
      <c r="D239" s="30" t="s">
        <v>260</v>
      </c>
      <c r="E239" s="199">
        <v>3</v>
      </c>
      <c r="F239" s="199">
        <f>LEFT(E239, FIND("*", E239&amp;"*")-1)*1</f>
        <v>3</v>
      </c>
      <c r="G239" s="200" t="str">
        <f>IF(ISNUMBER(SEARCH("~*", E239)), "*", "")</f>
        <v/>
      </c>
      <c r="H239" s="198" t="str">
        <f>TEXT(I239,"0,0") &amp; J239</f>
        <v>3,0</v>
      </c>
      <c r="I239" s="6">
        <v>3</v>
      </c>
      <c r="J239" s="25" t="s">
        <v>1</v>
      </c>
      <c r="K239" s="2">
        <f>IF(R239&gt;0,1,0)</f>
        <v>0</v>
      </c>
      <c r="L239" s="2">
        <f>IF(J239="",I239,I239+0.1)</f>
        <v>3</v>
      </c>
      <c r="M239" s="197">
        <f>I239-AN239</f>
        <v>0</v>
      </c>
      <c r="N239" s="197">
        <f>IF(J239="",0,1)-IF(AO239="",0,1)</f>
        <v>0</v>
      </c>
      <c r="O239" s="33" t="str">
        <f>_xlfn.TEXTJOIN(,TRUE,
  IF(M239&lt;&gt;0,IF(M239&gt;0,"+","–"),""),
  IF(M239&lt;&gt;0,TEXT(TRUNC(ABS(M239)/0.5)*0.5,"0,0"),""),
  IF(N239&lt;&gt;0,IF(N239&gt;0," +"," –"),""),
  IF(N239&lt;&gt;0,"*","")
)</f>
        <v/>
      </c>
      <c r="P239" s="17" t="str">
        <f>IF(R239 &gt; 0, P238+1, "n/a")</f>
        <v>n/a</v>
      </c>
      <c r="Q239" s="10" t="e">
        <f>IF(AU239=0," ",IF(AU239-P239=0," ",AU239-P239))</f>
        <v>#VALUE!</v>
      </c>
      <c r="R239" s="26">
        <f>Z239+AB239+AF239+AJ239+AL239+AH239+AD239</f>
        <v>0</v>
      </c>
      <c r="S239" s="12">
        <f>R239-AW239</f>
        <v>0</v>
      </c>
      <c r="T239" s="13" t="str">
        <f>IF(SUMIF(Y239:AL239,"&lt;0")&lt;&gt;0,SUMIF(Y239:AL239,"&lt;0")*(-1)," ")</f>
        <v xml:space="preserve"> </v>
      </c>
      <c r="U239" s="14">
        <f>Z239+AB239+AF239+AH239+AJ239+AL239+AD239</f>
        <v>0</v>
      </c>
      <c r="V239" s="48">
        <f>U239-AW239</f>
        <v>0</v>
      </c>
      <c r="W239" s="49">
        <f>ROUNDUP(COUNTIF(Y239:AL239,"&gt; 0")/2,0)</f>
        <v>0</v>
      </c>
      <c r="X239" s="16" t="str">
        <f>IF(W239=0,"-",IF(W239-AW239&gt;8,R239/(8+AW239),R239/W239))</f>
        <v>-</v>
      </c>
      <c r="Y239" s="49" t="s">
        <v>1</v>
      </c>
      <c r="Z239" s="13">
        <v>0</v>
      </c>
      <c r="AA239" s="49" t="s">
        <v>1</v>
      </c>
      <c r="AB239" s="13">
        <v>0</v>
      </c>
      <c r="AC239" s="49" t="s">
        <v>1</v>
      </c>
      <c r="AD239" s="13">
        <v>0</v>
      </c>
      <c r="AE239" s="49" t="s">
        <v>1</v>
      </c>
      <c r="AF239" s="13">
        <v>0</v>
      </c>
      <c r="AG239" s="49" t="s">
        <v>1</v>
      </c>
      <c r="AH239" s="13">
        <v>0</v>
      </c>
      <c r="AI239" s="49" t="s">
        <v>1</v>
      </c>
      <c r="AJ239" s="13">
        <v>0</v>
      </c>
      <c r="AK239" s="49" t="s">
        <v>1</v>
      </c>
      <c r="AL239" s="13">
        <v>0</v>
      </c>
      <c r="AM239" s="184" t="s">
        <v>318</v>
      </c>
      <c r="AN239" s="179">
        <v>3</v>
      </c>
      <c r="AO239" s="180" t="s">
        <v>1</v>
      </c>
      <c r="AP239" s="185">
        <v>0</v>
      </c>
      <c r="AQ239" s="185">
        <v>3</v>
      </c>
      <c r="AR239" s="185">
        <v>0</v>
      </c>
      <c r="AS239" s="185">
        <v>0</v>
      </c>
      <c r="AT239" s="187" t="s">
        <v>1</v>
      </c>
      <c r="AU239" s="89" t="s">
        <v>320</v>
      </c>
      <c r="AV239" s="92" t="e">
        <v>#VALUE!</v>
      </c>
      <c r="AW239" s="93">
        <v>0</v>
      </c>
    </row>
    <row r="240" spans="3:49" x14ac:dyDescent="0.25">
      <c r="C240" s="84">
        <f>C239+1</f>
        <v>231</v>
      </c>
      <c r="D240" s="30" t="s">
        <v>148</v>
      </c>
      <c r="E240" s="199">
        <v>3</v>
      </c>
      <c r="F240" s="199">
        <f>LEFT(E240, FIND("*", E240&amp;"*")-1)*1</f>
        <v>3</v>
      </c>
      <c r="G240" s="200" t="str">
        <f>IF(ISNUMBER(SEARCH("~*", E240)), "*", "")</f>
        <v/>
      </c>
      <c r="H240" s="198" t="str">
        <f>TEXT(I240,"0,0") &amp; J240</f>
        <v>3,0</v>
      </c>
      <c r="I240" s="31">
        <v>3</v>
      </c>
      <c r="J240" s="32" t="s">
        <v>1</v>
      </c>
      <c r="K240" s="2">
        <f>IF(R240&gt;0,1,0)</f>
        <v>0</v>
      </c>
      <c r="L240" s="2">
        <f>IF(J240="",I240,I240+0.1)</f>
        <v>3</v>
      </c>
      <c r="M240" s="197">
        <f>I240-AN240</f>
        <v>0</v>
      </c>
      <c r="N240" s="197">
        <f>IF(J240="",0,1)-IF(AO240="",0,1)</f>
        <v>0</v>
      </c>
      <c r="O240" s="33" t="str">
        <f>_xlfn.TEXTJOIN(,TRUE,
  IF(M240&lt;&gt;0,IF(M240&gt;0,"+","–"),""),
  IF(M240&lt;&gt;0,TEXT(TRUNC(ABS(M240)/0.5)*0.5,"0,0"),""),
  IF(N240&lt;&gt;0,IF(N240&gt;0," +"," –"),""),
  IF(N240&lt;&gt;0,"*","")
)</f>
        <v/>
      </c>
      <c r="P240" s="17" t="str">
        <f>IF(R240 &gt; 0, P239+1, "n/a")</f>
        <v>n/a</v>
      </c>
      <c r="Q240" s="10" t="e">
        <f>IF(AU240=0," ",IF(AU240-P240=0," ",AU240-P240))</f>
        <v>#VALUE!</v>
      </c>
      <c r="R240" s="26">
        <f>Z240+AB240+AF240+AJ240+AL240+AH240+AD240</f>
        <v>0</v>
      </c>
      <c r="S240" s="12">
        <f>R240-AW240</f>
        <v>0</v>
      </c>
      <c r="T240" s="13" t="str">
        <f>IF(SUMIF(Y240:AL240,"&lt;0")&lt;&gt;0,SUMIF(Y240:AL240,"&lt;0")*(-1)," ")</f>
        <v xml:space="preserve"> </v>
      </c>
      <c r="U240" s="14">
        <f>Z240+AB240+AF240+AH240+AJ240+AL240+AD240</f>
        <v>0</v>
      </c>
      <c r="V240" s="48">
        <f>U240-AW240</f>
        <v>0</v>
      </c>
      <c r="W240" s="49">
        <f>ROUNDUP(COUNTIF(Y240:AL240,"&gt; 0")/2,0)</f>
        <v>0</v>
      </c>
      <c r="X240" s="16" t="str">
        <f>IF(W240=0,"-",IF(W240-AW240&gt;8,R240/(8+AW240),R240/W240))</f>
        <v>-</v>
      </c>
      <c r="Y240" s="49" t="s">
        <v>1</v>
      </c>
      <c r="Z240" s="13">
        <v>0</v>
      </c>
      <c r="AA240" s="49" t="s">
        <v>1</v>
      </c>
      <c r="AB240" s="13">
        <v>0</v>
      </c>
      <c r="AC240" s="49" t="s">
        <v>1</v>
      </c>
      <c r="AD240" s="13">
        <v>0</v>
      </c>
      <c r="AE240" s="49" t="s">
        <v>1</v>
      </c>
      <c r="AF240" s="13">
        <v>0</v>
      </c>
      <c r="AG240" s="49" t="s">
        <v>1</v>
      </c>
      <c r="AH240" s="13">
        <v>0</v>
      </c>
      <c r="AI240" s="49" t="s">
        <v>1</v>
      </c>
      <c r="AJ240" s="13">
        <v>0</v>
      </c>
      <c r="AK240" s="49" t="s">
        <v>1</v>
      </c>
      <c r="AL240" s="13">
        <v>0</v>
      </c>
      <c r="AM240" s="184" t="s">
        <v>318</v>
      </c>
      <c r="AN240" s="179">
        <v>3</v>
      </c>
      <c r="AO240" s="180" t="s">
        <v>1</v>
      </c>
      <c r="AP240" s="185">
        <v>0</v>
      </c>
      <c r="AQ240" s="185">
        <v>3</v>
      </c>
      <c r="AR240" s="185">
        <v>0</v>
      </c>
      <c r="AS240" s="185">
        <v>0</v>
      </c>
      <c r="AT240" s="187" t="s">
        <v>1</v>
      </c>
      <c r="AU240" s="89" t="s">
        <v>320</v>
      </c>
      <c r="AV240" s="92" t="e">
        <v>#VALUE!</v>
      </c>
      <c r="AW240" s="93">
        <v>0</v>
      </c>
    </row>
    <row r="241" spans="3:49" x14ac:dyDescent="0.25">
      <c r="C241" s="84">
        <f>C240+1</f>
        <v>232</v>
      </c>
      <c r="D241" s="30" t="s">
        <v>150</v>
      </c>
      <c r="E241" s="199">
        <v>3</v>
      </c>
      <c r="F241" s="199">
        <f>LEFT(E241, FIND("*", E241&amp;"*")-1)*1</f>
        <v>3</v>
      </c>
      <c r="G241" s="200" t="str">
        <f>IF(ISNUMBER(SEARCH("~*", E241)), "*", "")</f>
        <v/>
      </c>
      <c r="H241" s="198" t="str">
        <f>TEXT(I241,"0,0") &amp; J241</f>
        <v>3,0</v>
      </c>
      <c r="I241" s="31">
        <v>3</v>
      </c>
      <c r="J241" s="32" t="s">
        <v>1</v>
      </c>
      <c r="K241" s="2">
        <f>IF(R241&gt;0,1,0)</f>
        <v>0</v>
      </c>
      <c r="L241" s="2">
        <f>IF(J241="",I241,I241+0.1)</f>
        <v>3</v>
      </c>
      <c r="M241" s="197">
        <f>I241-AN241</f>
        <v>0</v>
      </c>
      <c r="N241" s="197">
        <f>IF(J241="",0,1)-IF(AO241="",0,1)</f>
        <v>0</v>
      </c>
      <c r="O241" s="33" t="str">
        <f>_xlfn.TEXTJOIN(,TRUE,
  IF(M241&lt;&gt;0,IF(M241&gt;0,"+","–"),""),
  IF(M241&lt;&gt;0,TEXT(TRUNC(ABS(M241)/0.5)*0.5,"0,0"),""),
  IF(N241&lt;&gt;0,IF(N241&gt;0," +"," –"),""),
  IF(N241&lt;&gt;0,"*","")
)</f>
        <v/>
      </c>
      <c r="P241" s="17" t="str">
        <f>IF(R241 &gt; 0, P240+1, "n/a")</f>
        <v>n/a</v>
      </c>
      <c r="Q241" s="10" t="e">
        <f>IF(AU241=0," ",IF(AU241-P241=0," ",AU241-P241))</f>
        <v>#VALUE!</v>
      </c>
      <c r="R241" s="26">
        <f>Z241+AB241+AF241+AJ241+AL241+AH241+AD241</f>
        <v>0</v>
      </c>
      <c r="S241" s="12">
        <f>R241-AW241</f>
        <v>0</v>
      </c>
      <c r="T241" s="13" t="str">
        <f>IF(SUMIF(Y241:AL241,"&lt;0")&lt;&gt;0,SUMIF(Y241:AL241,"&lt;0")*(-1)," ")</f>
        <v xml:space="preserve"> </v>
      </c>
      <c r="U241" s="14">
        <f>Z241+AB241+AF241+AH241+AJ241+AL241+AD241</f>
        <v>0</v>
      </c>
      <c r="V241" s="48">
        <f>U241-AW241</f>
        <v>0</v>
      </c>
      <c r="W241" s="49">
        <f>ROUNDUP(COUNTIF(Y241:AL241,"&gt; 0")/2,0)</f>
        <v>0</v>
      </c>
      <c r="X241" s="16" t="str">
        <f>IF(W241=0,"-",IF(W241-AW241&gt;8,R241/(8+AW241),R241/W241))</f>
        <v>-</v>
      </c>
      <c r="Y241" s="49" t="s">
        <v>1</v>
      </c>
      <c r="Z241" s="13">
        <v>0</v>
      </c>
      <c r="AA241" s="49" t="s">
        <v>1</v>
      </c>
      <c r="AB241" s="13">
        <v>0</v>
      </c>
      <c r="AC241" s="49" t="s">
        <v>1</v>
      </c>
      <c r="AD241" s="13">
        <v>0</v>
      </c>
      <c r="AE241" s="49" t="s">
        <v>1</v>
      </c>
      <c r="AF241" s="13">
        <v>0</v>
      </c>
      <c r="AG241" s="49" t="s">
        <v>1</v>
      </c>
      <c r="AH241" s="13">
        <v>0</v>
      </c>
      <c r="AI241" s="49" t="s">
        <v>1</v>
      </c>
      <c r="AJ241" s="13">
        <v>0</v>
      </c>
      <c r="AK241" s="49" t="s">
        <v>1</v>
      </c>
      <c r="AL241" s="13">
        <v>0</v>
      </c>
      <c r="AM241" s="184" t="s">
        <v>318</v>
      </c>
      <c r="AN241" s="179">
        <v>3</v>
      </c>
      <c r="AO241" s="180" t="s">
        <v>1</v>
      </c>
      <c r="AP241" s="185">
        <v>0</v>
      </c>
      <c r="AQ241" s="185">
        <v>3</v>
      </c>
      <c r="AR241" s="185">
        <v>0</v>
      </c>
      <c r="AS241" s="185">
        <v>0</v>
      </c>
      <c r="AT241" s="187" t="s">
        <v>1</v>
      </c>
      <c r="AU241" s="89" t="s">
        <v>320</v>
      </c>
      <c r="AV241" s="92" t="e">
        <v>#VALUE!</v>
      </c>
      <c r="AW241" s="93">
        <v>0</v>
      </c>
    </row>
    <row r="242" spans="3:49" x14ac:dyDescent="0.25">
      <c r="C242" s="84">
        <f>C241+1</f>
        <v>233</v>
      </c>
      <c r="D242" s="30" t="s">
        <v>263</v>
      </c>
      <c r="E242" s="199">
        <v>3</v>
      </c>
      <c r="F242" s="199">
        <f>LEFT(E242, FIND("*", E242&amp;"*")-1)*1</f>
        <v>3</v>
      </c>
      <c r="G242" s="200" t="str">
        <f>IF(ISNUMBER(SEARCH("~*", E242)), "*", "")</f>
        <v/>
      </c>
      <c r="H242" s="198" t="str">
        <f>TEXT(I242,"0,0") &amp; J242</f>
        <v>3,0</v>
      </c>
      <c r="I242" s="31">
        <v>3</v>
      </c>
      <c r="J242" s="32" t="s">
        <v>1</v>
      </c>
      <c r="K242" s="2">
        <f>IF(R242&gt;0,1,0)</f>
        <v>0</v>
      </c>
      <c r="L242" s="2">
        <f>IF(J242="",I242,I242+0.1)</f>
        <v>3</v>
      </c>
      <c r="M242" s="197">
        <f>I242-AN242</f>
        <v>0</v>
      </c>
      <c r="N242" s="197">
        <f>IF(J242="",0,1)-IF(AO242="",0,1)</f>
        <v>0</v>
      </c>
      <c r="O242" s="33" t="str">
        <f>_xlfn.TEXTJOIN(,TRUE,
  IF(M242&lt;&gt;0,IF(M242&gt;0,"+","–"),""),
  IF(M242&lt;&gt;0,TEXT(TRUNC(ABS(M242)/0.5)*0.5,"0,0"),""),
  IF(N242&lt;&gt;0,IF(N242&gt;0," +"," –"),""),
  IF(N242&lt;&gt;0,"*","")
)</f>
        <v/>
      </c>
      <c r="P242" s="17" t="str">
        <f>IF(R242 &gt; 0, P241+1, "n/a")</f>
        <v>n/a</v>
      </c>
      <c r="Q242" s="10" t="e">
        <f>IF(AU242=0," ",IF(AU242-P242=0," ",AU242-P242))</f>
        <v>#VALUE!</v>
      </c>
      <c r="R242" s="26">
        <f>Z242+AB242+AF242+AJ242+AL242+AH242+AD242</f>
        <v>0</v>
      </c>
      <c r="S242" s="12">
        <f>R242-AW242</f>
        <v>0</v>
      </c>
      <c r="T242" s="13" t="str">
        <f>IF(SUMIF(Y242:AL242,"&lt;0")&lt;&gt;0,SUMIF(Y242:AL242,"&lt;0")*(-1)," ")</f>
        <v xml:space="preserve"> </v>
      </c>
      <c r="U242" s="14">
        <f>Z242+AB242+AF242+AH242+AJ242+AL242+AD242</f>
        <v>0</v>
      </c>
      <c r="V242" s="48">
        <f>U242-AW242</f>
        <v>0</v>
      </c>
      <c r="W242" s="49">
        <f>ROUNDUP(COUNTIF(Y242:AL242,"&gt; 0")/2,0)</f>
        <v>0</v>
      </c>
      <c r="X242" s="16" t="str">
        <f>IF(W242=0,"-",IF(W242-AW242&gt;8,R242/(8+AW242),R242/W242))</f>
        <v>-</v>
      </c>
      <c r="Y242" s="49" t="s">
        <v>1</v>
      </c>
      <c r="Z242" s="13">
        <v>0</v>
      </c>
      <c r="AA242" s="49" t="s">
        <v>1</v>
      </c>
      <c r="AB242" s="13">
        <v>0</v>
      </c>
      <c r="AC242" s="49" t="s">
        <v>1</v>
      </c>
      <c r="AD242" s="13">
        <v>0</v>
      </c>
      <c r="AE242" s="49" t="s">
        <v>1</v>
      </c>
      <c r="AF242" s="13">
        <v>0</v>
      </c>
      <c r="AG242" s="49" t="s">
        <v>1</v>
      </c>
      <c r="AH242" s="13">
        <v>0</v>
      </c>
      <c r="AI242" s="49" t="s">
        <v>1</v>
      </c>
      <c r="AJ242" s="13">
        <v>0</v>
      </c>
      <c r="AK242" s="49" t="s">
        <v>1</v>
      </c>
      <c r="AL242" s="13">
        <v>0</v>
      </c>
      <c r="AM242" s="184" t="s">
        <v>318</v>
      </c>
      <c r="AN242" s="179">
        <v>3</v>
      </c>
      <c r="AO242" s="180" t="s">
        <v>1</v>
      </c>
      <c r="AP242" s="185">
        <v>0</v>
      </c>
      <c r="AQ242" s="185">
        <v>3</v>
      </c>
      <c r="AR242" s="185">
        <v>0</v>
      </c>
      <c r="AS242" s="185">
        <v>0</v>
      </c>
      <c r="AT242" s="187" t="s">
        <v>1</v>
      </c>
      <c r="AU242" s="89" t="s">
        <v>320</v>
      </c>
      <c r="AV242" s="92" t="e">
        <v>#VALUE!</v>
      </c>
      <c r="AW242" s="93">
        <v>0</v>
      </c>
    </row>
    <row r="243" spans="3:49" x14ac:dyDescent="0.25">
      <c r="C243" s="84">
        <f>C242+1</f>
        <v>234</v>
      </c>
      <c r="D243" s="30" t="s">
        <v>264</v>
      </c>
      <c r="E243" s="199">
        <v>3</v>
      </c>
      <c r="F243" s="199">
        <f>LEFT(E243, FIND("*", E243&amp;"*")-1)*1</f>
        <v>3</v>
      </c>
      <c r="G243" s="200" t="str">
        <f>IF(ISNUMBER(SEARCH("~*", E243)), "*", "")</f>
        <v/>
      </c>
      <c r="H243" s="198" t="str">
        <f>TEXT(I243,"0,0") &amp; J243</f>
        <v>3,0</v>
      </c>
      <c r="I243" s="31">
        <v>3</v>
      </c>
      <c r="J243" s="32" t="s">
        <v>1</v>
      </c>
      <c r="K243" s="2">
        <f>IF(R243&gt;0,1,0)</f>
        <v>0</v>
      </c>
      <c r="L243" s="2">
        <f>IF(J243="",I243,I243+0.1)</f>
        <v>3</v>
      </c>
      <c r="M243" s="197">
        <f>I243-AN243</f>
        <v>0</v>
      </c>
      <c r="N243" s="197">
        <f>IF(J243="",0,1)-IF(AO243="",0,1)</f>
        <v>0</v>
      </c>
      <c r="O243" s="33" t="str">
        <f>_xlfn.TEXTJOIN(,TRUE,
  IF(M243&lt;&gt;0,IF(M243&gt;0,"+","–"),""),
  IF(M243&lt;&gt;0,TEXT(TRUNC(ABS(M243)/0.5)*0.5,"0,0"),""),
  IF(N243&lt;&gt;0,IF(N243&gt;0," +"," –"),""),
  IF(N243&lt;&gt;0,"*","")
)</f>
        <v/>
      </c>
      <c r="P243" s="17" t="str">
        <f>IF(R243 &gt; 0, P242+1, "n/a")</f>
        <v>n/a</v>
      </c>
      <c r="Q243" s="10" t="e">
        <f>IF(AU243=0," ",IF(AU243-P243=0," ",AU243-P243))</f>
        <v>#VALUE!</v>
      </c>
      <c r="R243" s="26">
        <f>Z243+AB243+AF243+AJ243+AL243+AH243+AD243</f>
        <v>0</v>
      </c>
      <c r="S243" s="12">
        <f>R243-AW243</f>
        <v>0</v>
      </c>
      <c r="T243" s="13" t="str">
        <f>IF(SUMIF(Y243:AL243,"&lt;0")&lt;&gt;0,SUMIF(Y243:AL243,"&lt;0")*(-1)," ")</f>
        <v xml:space="preserve"> </v>
      </c>
      <c r="U243" s="14">
        <f>Z243+AB243+AF243+AH243+AJ243+AL243+AD243</f>
        <v>0</v>
      </c>
      <c r="V243" s="48">
        <f>U243-AW243</f>
        <v>0</v>
      </c>
      <c r="W243" s="49">
        <f>ROUNDUP(COUNTIF(Y243:AL243,"&gt; 0")/2,0)</f>
        <v>0</v>
      </c>
      <c r="X243" s="16" t="str">
        <f>IF(W243=0,"-",IF(W243-AW243&gt;8,R243/(8+AW243),R243/W243))</f>
        <v>-</v>
      </c>
      <c r="Y243" s="49" t="s">
        <v>1</v>
      </c>
      <c r="Z243" s="13">
        <v>0</v>
      </c>
      <c r="AA243" s="49" t="s">
        <v>1</v>
      </c>
      <c r="AB243" s="13">
        <v>0</v>
      </c>
      <c r="AC243" s="49" t="s">
        <v>1</v>
      </c>
      <c r="AD243" s="13">
        <v>0</v>
      </c>
      <c r="AE243" s="49" t="s">
        <v>1</v>
      </c>
      <c r="AF243" s="13">
        <v>0</v>
      </c>
      <c r="AG243" s="49" t="s">
        <v>1</v>
      </c>
      <c r="AH243" s="13">
        <v>0</v>
      </c>
      <c r="AI243" s="49" t="s">
        <v>1</v>
      </c>
      <c r="AJ243" s="13">
        <v>0</v>
      </c>
      <c r="AK243" s="49" t="s">
        <v>1</v>
      </c>
      <c r="AL243" s="13">
        <v>0</v>
      </c>
      <c r="AM243" s="184" t="s">
        <v>318</v>
      </c>
      <c r="AN243" s="179">
        <v>3</v>
      </c>
      <c r="AO243" s="180" t="s">
        <v>1</v>
      </c>
      <c r="AP243" s="185">
        <v>0</v>
      </c>
      <c r="AQ243" s="185">
        <v>3</v>
      </c>
      <c r="AR243" s="185">
        <v>0</v>
      </c>
      <c r="AS243" s="185">
        <v>0</v>
      </c>
      <c r="AT243" s="187" t="s">
        <v>1</v>
      </c>
      <c r="AU243" s="89" t="s">
        <v>320</v>
      </c>
      <c r="AV243" s="92" t="e">
        <v>#VALUE!</v>
      </c>
      <c r="AW243" s="93">
        <v>0</v>
      </c>
    </row>
    <row r="244" spans="3:49" x14ac:dyDescent="0.25">
      <c r="C244" s="84">
        <f>C243+1</f>
        <v>235</v>
      </c>
      <c r="D244" s="30" t="s">
        <v>267</v>
      </c>
      <c r="E244" s="199">
        <v>3</v>
      </c>
      <c r="F244" s="199">
        <f>LEFT(E244, FIND("*", E244&amp;"*")-1)*1</f>
        <v>3</v>
      </c>
      <c r="G244" s="200" t="str">
        <f>IF(ISNUMBER(SEARCH("~*", E244)), "*", "")</f>
        <v/>
      </c>
      <c r="H244" s="198" t="str">
        <f>TEXT(I244,"0,0") &amp; J244</f>
        <v>3,0</v>
      </c>
      <c r="I244" s="31">
        <v>3</v>
      </c>
      <c r="J244" s="32" t="s">
        <v>1</v>
      </c>
      <c r="K244" s="2">
        <f>IF(R244&gt;0,1,0)</f>
        <v>0</v>
      </c>
      <c r="L244" s="2">
        <f>IF(J244="",I244,I244+0.1)</f>
        <v>3</v>
      </c>
      <c r="M244" s="197">
        <f>I244-AN244</f>
        <v>0</v>
      </c>
      <c r="N244" s="197">
        <f>IF(J244="",0,1)-IF(AO244="",0,1)</f>
        <v>0</v>
      </c>
      <c r="O244" s="33" t="str">
        <f>_xlfn.TEXTJOIN(,TRUE,
  IF(M244&lt;&gt;0,IF(M244&gt;0,"+","–"),""),
  IF(M244&lt;&gt;0,TEXT(TRUNC(ABS(M244)/0.5)*0.5,"0,0"),""),
  IF(N244&lt;&gt;0,IF(N244&gt;0," +"," –"),""),
  IF(N244&lt;&gt;0,"*","")
)</f>
        <v/>
      </c>
      <c r="P244" s="17" t="str">
        <f>IF(R244 &gt; 0, P243+1, "n/a")</f>
        <v>n/a</v>
      </c>
      <c r="Q244" s="10" t="e">
        <f>IF(AU244=0," ",IF(AU244-P244=0," ",AU244-P244))</f>
        <v>#VALUE!</v>
      </c>
      <c r="R244" s="26">
        <f>Z244+AB244+AF244+AJ244+AL244+AH244+AD244</f>
        <v>0</v>
      </c>
      <c r="S244" s="12">
        <f>R244-AW244</f>
        <v>0</v>
      </c>
      <c r="T244" s="13" t="str">
        <f>IF(SUMIF(Y244:AL244,"&lt;0")&lt;&gt;0,SUMIF(Y244:AL244,"&lt;0")*(-1)," ")</f>
        <v xml:space="preserve"> </v>
      </c>
      <c r="U244" s="14">
        <f>Z244+AB244+AF244+AH244+AJ244+AL244+AD244</f>
        <v>0</v>
      </c>
      <c r="V244" s="48">
        <f>U244-AW244</f>
        <v>0</v>
      </c>
      <c r="W244" s="49">
        <f>ROUNDUP(COUNTIF(Y244:AL244,"&gt; 0")/2,0)</f>
        <v>0</v>
      </c>
      <c r="X244" s="16" t="str">
        <f>IF(W244=0,"-",IF(W244-AW244&gt;8,R244/(8+AW244),R244/W244))</f>
        <v>-</v>
      </c>
      <c r="Y244" s="49" t="s">
        <v>1</v>
      </c>
      <c r="Z244" s="13">
        <v>0</v>
      </c>
      <c r="AA244" s="49" t="s">
        <v>1</v>
      </c>
      <c r="AB244" s="13">
        <v>0</v>
      </c>
      <c r="AC244" s="49" t="s">
        <v>1</v>
      </c>
      <c r="AD244" s="13">
        <v>0</v>
      </c>
      <c r="AE244" s="49" t="s">
        <v>1</v>
      </c>
      <c r="AF244" s="13">
        <v>0</v>
      </c>
      <c r="AG244" s="49" t="s">
        <v>1</v>
      </c>
      <c r="AH244" s="13">
        <v>0</v>
      </c>
      <c r="AI244" s="49" t="s">
        <v>1</v>
      </c>
      <c r="AJ244" s="13">
        <v>0</v>
      </c>
      <c r="AK244" s="49" t="s">
        <v>1</v>
      </c>
      <c r="AL244" s="13">
        <v>0</v>
      </c>
      <c r="AM244" s="184" t="s">
        <v>318</v>
      </c>
      <c r="AN244" s="179">
        <v>3</v>
      </c>
      <c r="AO244" s="180" t="s">
        <v>1</v>
      </c>
      <c r="AP244" s="185">
        <v>0</v>
      </c>
      <c r="AQ244" s="185">
        <v>3</v>
      </c>
      <c r="AR244" s="185">
        <v>0</v>
      </c>
      <c r="AS244" s="185">
        <v>0</v>
      </c>
      <c r="AT244" s="187" t="s">
        <v>1</v>
      </c>
      <c r="AU244" s="89" t="s">
        <v>320</v>
      </c>
      <c r="AV244" s="92" t="e">
        <v>#VALUE!</v>
      </c>
      <c r="AW244" s="93">
        <v>0</v>
      </c>
    </row>
    <row r="245" spans="3:49" x14ac:dyDescent="0.25">
      <c r="C245" s="84">
        <f>C244+1</f>
        <v>236</v>
      </c>
      <c r="D245" s="30" t="s">
        <v>273</v>
      </c>
      <c r="E245" s="199">
        <v>3</v>
      </c>
      <c r="F245" s="199">
        <f>LEFT(E245, FIND("*", E245&amp;"*")-1)*1</f>
        <v>3</v>
      </c>
      <c r="G245" s="200" t="str">
        <f>IF(ISNUMBER(SEARCH("~*", E245)), "*", "")</f>
        <v/>
      </c>
      <c r="H245" s="198" t="str">
        <f>TEXT(I245,"0,0") &amp; J245</f>
        <v>3,0</v>
      </c>
      <c r="I245" s="31">
        <v>3</v>
      </c>
      <c r="J245" s="32" t="s">
        <v>1</v>
      </c>
      <c r="K245" s="2">
        <f>IF(R245&gt;0,1,0)</f>
        <v>0</v>
      </c>
      <c r="L245" s="2">
        <f>IF(J245="",I245,I245+0.1)</f>
        <v>3</v>
      </c>
      <c r="M245" s="197">
        <f>I245-AN245</f>
        <v>0</v>
      </c>
      <c r="N245" s="197">
        <f>IF(J245="",0,1)-IF(AO245="",0,1)</f>
        <v>0</v>
      </c>
      <c r="O245" s="33" t="str">
        <f>_xlfn.TEXTJOIN(,TRUE,
  IF(M245&lt;&gt;0,IF(M245&gt;0,"+","–"),""),
  IF(M245&lt;&gt;0,TEXT(TRUNC(ABS(M245)/0.5)*0.5,"0,0"),""),
  IF(N245&lt;&gt;0,IF(N245&gt;0," +"," –"),""),
  IF(N245&lt;&gt;0,"*","")
)</f>
        <v/>
      </c>
      <c r="P245" s="17" t="str">
        <f>IF(R245 &gt; 0, P244+1, "n/a")</f>
        <v>n/a</v>
      </c>
      <c r="Q245" s="10" t="e">
        <f>IF(AU245=0," ",IF(AU245-P245=0," ",AU245-P245))</f>
        <v>#VALUE!</v>
      </c>
      <c r="R245" s="26">
        <f>Z245+AB245+AF245+AJ245+AL245+AH245+AD245</f>
        <v>0</v>
      </c>
      <c r="S245" s="12">
        <f>R245-AW245</f>
        <v>0</v>
      </c>
      <c r="T245" s="13" t="str">
        <f>IF(SUMIF(Y245:AL245,"&lt;0")&lt;&gt;0,SUMIF(Y245:AL245,"&lt;0")*(-1)," ")</f>
        <v xml:space="preserve"> </v>
      </c>
      <c r="U245" s="14">
        <f>Z245+AB245+AF245+AH245+AJ245+AL245+AD245</f>
        <v>0</v>
      </c>
      <c r="V245" s="48">
        <f>U245-AW245</f>
        <v>0</v>
      </c>
      <c r="W245" s="49">
        <f>ROUNDUP(COUNTIF(Y245:AL245,"&gt; 0")/2,0)</f>
        <v>0</v>
      </c>
      <c r="X245" s="16" t="str">
        <f>IF(W245=0,"-",IF(W245-AW245&gt;8,R245/(8+AW245),R245/W245))</f>
        <v>-</v>
      </c>
      <c r="Y245" s="49" t="s">
        <v>1</v>
      </c>
      <c r="Z245" s="13">
        <v>0</v>
      </c>
      <c r="AA245" s="49" t="s">
        <v>1</v>
      </c>
      <c r="AB245" s="13">
        <v>0</v>
      </c>
      <c r="AC245" s="49" t="s">
        <v>1</v>
      </c>
      <c r="AD245" s="13">
        <v>0</v>
      </c>
      <c r="AE245" s="49" t="s">
        <v>1</v>
      </c>
      <c r="AF245" s="13">
        <v>0</v>
      </c>
      <c r="AG245" s="49" t="s">
        <v>1</v>
      </c>
      <c r="AH245" s="13">
        <v>0</v>
      </c>
      <c r="AI245" s="49" t="s">
        <v>1</v>
      </c>
      <c r="AJ245" s="13">
        <v>0</v>
      </c>
      <c r="AK245" s="49" t="s">
        <v>1</v>
      </c>
      <c r="AL245" s="13">
        <v>0</v>
      </c>
      <c r="AM245" s="184" t="s">
        <v>318</v>
      </c>
      <c r="AN245" s="179">
        <v>3</v>
      </c>
      <c r="AO245" s="180" t="s">
        <v>1</v>
      </c>
      <c r="AP245" s="185">
        <v>0</v>
      </c>
      <c r="AQ245" s="185">
        <v>3</v>
      </c>
      <c r="AR245" s="185">
        <v>0</v>
      </c>
      <c r="AS245" s="185">
        <v>0</v>
      </c>
      <c r="AT245" s="187" t="s">
        <v>1</v>
      </c>
      <c r="AU245" s="89" t="s">
        <v>320</v>
      </c>
      <c r="AV245" s="92" t="e">
        <v>#VALUE!</v>
      </c>
      <c r="AW245" s="93">
        <v>0</v>
      </c>
    </row>
    <row r="246" spans="3:49" x14ac:dyDescent="0.25">
      <c r="C246" s="84">
        <f>C245+1</f>
        <v>237</v>
      </c>
      <c r="D246" s="30" t="s">
        <v>274</v>
      </c>
      <c r="E246" s="199">
        <v>3</v>
      </c>
      <c r="F246" s="199">
        <f>LEFT(E246, FIND("*", E246&amp;"*")-1)*1</f>
        <v>3</v>
      </c>
      <c r="G246" s="200" t="str">
        <f>IF(ISNUMBER(SEARCH("~*", E246)), "*", "")</f>
        <v/>
      </c>
      <c r="H246" s="198" t="str">
        <f>TEXT(I246,"0,0") &amp; J246</f>
        <v>3,0</v>
      </c>
      <c r="I246" s="31">
        <v>3</v>
      </c>
      <c r="J246" s="32" t="s">
        <v>1</v>
      </c>
      <c r="K246" s="2">
        <f>IF(R246&gt;0,1,0)</f>
        <v>0</v>
      </c>
      <c r="L246" s="2">
        <f>IF(J246="",I246,I246+0.1)</f>
        <v>3</v>
      </c>
      <c r="M246" s="197">
        <f>I246-AN246</f>
        <v>0</v>
      </c>
      <c r="N246" s="197">
        <f>IF(J246="",0,1)-IF(AO246="",0,1)</f>
        <v>0</v>
      </c>
      <c r="O246" s="33" t="str">
        <f>_xlfn.TEXTJOIN(,TRUE,
  IF(M246&lt;&gt;0,IF(M246&gt;0,"+","–"),""),
  IF(M246&lt;&gt;0,TEXT(TRUNC(ABS(M246)/0.5)*0.5,"0,0"),""),
  IF(N246&lt;&gt;0,IF(N246&gt;0," +"," –"),""),
  IF(N246&lt;&gt;0,"*","")
)</f>
        <v/>
      </c>
      <c r="P246" s="17" t="str">
        <f>IF(R246 &gt; 0, P245+1, "n/a")</f>
        <v>n/a</v>
      </c>
      <c r="Q246" s="10" t="e">
        <f>IF(AU246=0," ",IF(AU246-P246=0," ",AU246-P246))</f>
        <v>#VALUE!</v>
      </c>
      <c r="R246" s="26">
        <f>Z246+AB246+AF246+AJ246+AL246+AH246+AD246</f>
        <v>0</v>
      </c>
      <c r="S246" s="12">
        <f>R246-AW246</f>
        <v>0</v>
      </c>
      <c r="T246" s="13" t="str">
        <f>IF(SUMIF(Y246:AL246,"&lt;0")&lt;&gt;0,SUMIF(Y246:AL246,"&lt;0")*(-1)," ")</f>
        <v xml:space="preserve"> </v>
      </c>
      <c r="U246" s="14">
        <f>Z246+AB246+AF246+AH246+AJ246+AL246+AD246</f>
        <v>0</v>
      </c>
      <c r="V246" s="48">
        <f>U246-AW246</f>
        <v>0</v>
      </c>
      <c r="W246" s="49">
        <f>ROUNDUP(COUNTIF(Y246:AL246,"&gt; 0")/2,0)</f>
        <v>0</v>
      </c>
      <c r="X246" s="16" t="str">
        <f>IF(W246=0,"-",IF(W246-AW246&gt;8,R246/(8+AW246),R246/W246))</f>
        <v>-</v>
      </c>
      <c r="Y246" s="49" t="s">
        <v>1</v>
      </c>
      <c r="Z246" s="13">
        <v>0</v>
      </c>
      <c r="AA246" s="49" t="s">
        <v>1</v>
      </c>
      <c r="AB246" s="13">
        <v>0</v>
      </c>
      <c r="AC246" s="49" t="s">
        <v>1</v>
      </c>
      <c r="AD246" s="13">
        <v>0</v>
      </c>
      <c r="AE246" s="49" t="s">
        <v>1</v>
      </c>
      <c r="AF246" s="13">
        <v>0</v>
      </c>
      <c r="AG246" s="49" t="s">
        <v>1</v>
      </c>
      <c r="AH246" s="13">
        <v>0</v>
      </c>
      <c r="AI246" s="49" t="s">
        <v>1</v>
      </c>
      <c r="AJ246" s="13">
        <v>0</v>
      </c>
      <c r="AK246" s="49" t="s">
        <v>1</v>
      </c>
      <c r="AL246" s="13">
        <v>0</v>
      </c>
      <c r="AM246" s="184" t="s">
        <v>318</v>
      </c>
      <c r="AN246" s="179">
        <v>3</v>
      </c>
      <c r="AO246" s="180" t="s">
        <v>1</v>
      </c>
      <c r="AP246" s="185">
        <v>0</v>
      </c>
      <c r="AQ246" s="185">
        <v>3</v>
      </c>
      <c r="AR246" s="185">
        <v>0</v>
      </c>
      <c r="AS246" s="185">
        <v>0</v>
      </c>
      <c r="AT246" s="187" t="s">
        <v>1</v>
      </c>
      <c r="AU246" s="89" t="s">
        <v>320</v>
      </c>
      <c r="AV246" s="92" t="e">
        <v>#VALUE!</v>
      </c>
      <c r="AW246" s="93">
        <v>0</v>
      </c>
    </row>
    <row r="247" spans="3:49" x14ac:dyDescent="0.25">
      <c r="C247" s="84">
        <f>C246+1</f>
        <v>238</v>
      </c>
      <c r="D247" s="30" t="s">
        <v>163</v>
      </c>
      <c r="E247" s="199">
        <v>3</v>
      </c>
      <c r="F247" s="199">
        <f>LEFT(E247, FIND("*", E247&amp;"*")-1)*1</f>
        <v>3</v>
      </c>
      <c r="G247" s="200" t="str">
        <f>IF(ISNUMBER(SEARCH("~*", E247)), "*", "")</f>
        <v/>
      </c>
      <c r="H247" s="198" t="str">
        <f>TEXT(I247,"0,0") &amp; J247</f>
        <v>3,0</v>
      </c>
      <c r="I247" s="31">
        <v>3</v>
      </c>
      <c r="J247" s="32" t="s">
        <v>1</v>
      </c>
      <c r="K247" s="2">
        <f>IF(R247&gt;0,1,0)</f>
        <v>0</v>
      </c>
      <c r="L247" s="2">
        <f>IF(J247="",I247,I247+0.1)</f>
        <v>3</v>
      </c>
      <c r="M247" s="197">
        <f>I247-AN247</f>
        <v>0</v>
      </c>
      <c r="N247" s="197">
        <f>IF(J247="",0,1)-IF(AO247="",0,1)</f>
        <v>0</v>
      </c>
      <c r="O247" s="33" t="str">
        <f>_xlfn.TEXTJOIN(,TRUE,
  IF(M247&lt;&gt;0,IF(M247&gt;0,"+","–"),""),
  IF(M247&lt;&gt;0,TEXT(TRUNC(ABS(M247)/0.5)*0.5,"0,0"),""),
  IF(N247&lt;&gt;0,IF(N247&gt;0," +"," –"),""),
  IF(N247&lt;&gt;0,"*","")
)</f>
        <v/>
      </c>
      <c r="P247" s="17" t="str">
        <f>IF(R247 &gt; 0, P246+1, "n/a")</f>
        <v>n/a</v>
      </c>
      <c r="Q247" s="10" t="e">
        <f>IF(AU247=0," ",IF(AU247-P247=0," ",AU247-P247))</f>
        <v>#VALUE!</v>
      </c>
      <c r="R247" s="26">
        <f>Z247+AB247+AF247+AJ247+AL247+AH247+AD247</f>
        <v>0</v>
      </c>
      <c r="S247" s="12">
        <f>R247-AW247</f>
        <v>0</v>
      </c>
      <c r="T247" s="13" t="str">
        <f>IF(SUMIF(Y247:AL247,"&lt;0")&lt;&gt;0,SUMIF(Y247:AL247,"&lt;0")*(-1)," ")</f>
        <v xml:space="preserve"> </v>
      </c>
      <c r="U247" s="14">
        <f>Z247+AB247+AF247+AH247+AJ247+AL247+AD247</f>
        <v>0</v>
      </c>
      <c r="V247" s="48">
        <f>U247-AW247</f>
        <v>0</v>
      </c>
      <c r="W247" s="49">
        <f>ROUNDUP(COUNTIF(Y247:AL247,"&gt; 0")/2,0)</f>
        <v>0</v>
      </c>
      <c r="X247" s="16" t="str">
        <f>IF(W247=0,"-",IF(W247-AW247&gt;8,R247/(8+AW247),R247/W247))</f>
        <v>-</v>
      </c>
      <c r="Y247" s="49" t="s">
        <v>1</v>
      </c>
      <c r="Z247" s="13">
        <v>0</v>
      </c>
      <c r="AA247" s="49" t="s">
        <v>1</v>
      </c>
      <c r="AB247" s="13">
        <v>0</v>
      </c>
      <c r="AC247" s="49" t="s">
        <v>1</v>
      </c>
      <c r="AD247" s="13">
        <v>0</v>
      </c>
      <c r="AE247" s="49" t="s">
        <v>1</v>
      </c>
      <c r="AF247" s="13">
        <v>0</v>
      </c>
      <c r="AG247" s="49" t="s">
        <v>1</v>
      </c>
      <c r="AH247" s="13">
        <v>0</v>
      </c>
      <c r="AI247" s="49" t="s">
        <v>1</v>
      </c>
      <c r="AJ247" s="13">
        <v>0</v>
      </c>
      <c r="AK247" s="49" t="s">
        <v>1</v>
      </c>
      <c r="AL247" s="13">
        <v>0</v>
      </c>
      <c r="AM247" s="184" t="s">
        <v>318</v>
      </c>
      <c r="AN247" s="179">
        <v>3</v>
      </c>
      <c r="AO247" s="180" t="s">
        <v>1</v>
      </c>
      <c r="AP247" s="185">
        <v>0</v>
      </c>
      <c r="AQ247" s="185">
        <v>3</v>
      </c>
      <c r="AR247" s="185">
        <v>0</v>
      </c>
      <c r="AS247" s="185">
        <v>0</v>
      </c>
      <c r="AT247" s="187" t="s">
        <v>1</v>
      </c>
      <c r="AU247" s="89" t="s">
        <v>320</v>
      </c>
      <c r="AV247" s="92" t="e">
        <v>#VALUE!</v>
      </c>
      <c r="AW247" s="93">
        <v>0</v>
      </c>
    </row>
    <row r="248" spans="3:49" ht="15.75" thickBot="1" x14ac:dyDescent="0.3">
      <c r="C248" s="84">
        <f>C247+1</f>
        <v>239</v>
      </c>
      <c r="D248" s="30" t="s">
        <v>285</v>
      </c>
      <c r="E248" s="199">
        <v>3</v>
      </c>
      <c r="F248" s="199">
        <f>LEFT(E248, FIND("*", E248&amp;"*")-1)*1</f>
        <v>3</v>
      </c>
      <c r="G248" s="200" t="str">
        <f>IF(ISNUMBER(SEARCH("~*", E248)), "*", "")</f>
        <v/>
      </c>
      <c r="H248" s="198" t="str">
        <f>TEXT(I248,"0,0") &amp; J248</f>
        <v>3,0</v>
      </c>
      <c r="I248" s="31">
        <v>3</v>
      </c>
      <c r="J248" s="32" t="s">
        <v>1</v>
      </c>
      <c r="K248" s="2">
        <f>IF(R248&gt;0,1,0)</f>
        <v>0</v>
      </c>
      <c r="L248" s="2">
        <f>IF(J248="",I248,I248+0.1)</f>
        <v>3</v>
      </c>
      <c r="M248" s="197">
        <f>I248-AN248</f>
        <v>0</v>
      </c>
      <c r="N248" s="197">
        <f>IF(J248="",0,1)-IF(AO248="",0,1)</f>
        <v>0</v>
      </c>
      <c r="O248" s="33" t="str">
        <f>_xlfn.TEXTJOIN(,TRUE,
  IF(M248&lt;&gt;0,IF(M248&gt;0,"+","–"),""),
  IF(M248&lt;&gt;0,TEXT(TRUNC(ABS(M248)/0.5)*0.5,"0,0"),""),
  IF(N248&lt;&gt;0,IF(N248&gt;0," +"," –"),""),
  IF(N248&lt;&gt;0,"*","")
)</f>
        <v/>
      </c>
      <c r="P248" s="17" t="str">
        <f>IF(R248 &gt; 0, P247+1, "n/a")</f>
        <v>n/a</v>
      </c>
      <c r="Q248" s="10" t="e">
        <f>IF(AU248=0," ",IF(AU248-P248=0," ",AU248-P248))</f>
        <v>#VALUE!</v>
      </c>
      <c r="R248" s="26">
        <f>Z248+AB248+AF248+AJ248+AL248+AH248+AD248</f>
        <v>0</v>
      </c>
      <c r="S248" s="12">
        <f>R248-AW248</f>
        <v>0</v>
      </c>
      <c r="T248" s="13" t="str">
        <f>IF(SUMIF(Y248:AL248,"&lt;0")&lt;&gt;0,SUMIF(Y248:AL248,"&lt;0")*(-1)," ")</f>
        <v xml:space="preserve"> </v>
      </c>
      <c r="U248" s="14">
        <f>Z248+AB248+AF248+AH248+AJ248+AL248+AD248</f>
        <v>0</v>
      </c>
      <c r="V248" s="48">
        <f>U248-AW248</f>
        <v>0</v>
      </c>
      <c r="W248" s="49">
        <f>ROUNDUP(COUNTIF(Y248:AL248,"&gt; 0")/2,0)</f>
        <v>0</v>
      </c>
      <c r="X248" s="16" t="str">
        <f>IF(W248=0,"-",IF(W248-AW248&gt;8,R248/(8+AW248),R248/W248))</f>
        <v>-</v>
      </c>
      <c r="Y248" s="49" t="s">
        <v>1</v>
      </c>
      <c r="Z248" s="13">
        <v>0</v>
      </c>
      <c r="AA248" s="49" t="s">
        <v>1</v>
      </c>
      <c r="AB248" s="13">
        <v>0</v>
      </c>
      <c r="AC248" s="49" t="s">
        <v>1</v>
      </c>
      <c r="AD248" s="13">
        <v>0</v>
      </c>
      <c r="AE248" s="49" t="s">
        <v>1</v>
      </c>
      <c r="AF248" s="13">
        <v>0</v>
      </c>
      <c r="AG248" s="49" t="s">
        <v>1</v>
      </c>
      <c r="AH248" s="13">
        <v>0</v>
      </c>
      <c r="AI248" s="49" t="s">
        <v>1</v>
      </c>
      <c r="AJ248" s="13">
        <v>0</v>
      </c>
      <c r="AK248" s="49" t="s">
        <v>1</v>
      </c>
      <c r="AL248" s="13">
        <v>0</v>
      </c>
      <c r="AM248" s="184" t="s">
        <v>318</v>
      </c>
      <c r="AN248" s="179">
        <v>3</v>
      </c>
      <c r="AO248" s="180" t="s">
        <v>1</v>
      </c>
      <c r="AP248" s="185">
        <v>0</v>
      </c>
      <c r="AQ248" s="185">
        <v>3</v>
      </c>
      <c r="AR248" s="185">
        <v>0</v>
      </c>
      <c r="AS248" s="185">
        <v>0</v>
      </c>
      <c r="AT248" s="187" t="s">
        <v>1</v>
      </c>
      <c r="AU248" s="89" t="s">
        <v>320</v>
      </c>
      <c r="AV248" s="92" t="e">
        <v>#VALUE!</v>
      </c>
      <c r="AW248" s="93">
        <v>0</v>
      </c>
    </row>
    <row r="249" spans="3:49" hidden="1" x14ac:dyDescent="0.25">
      <c r="C249" s="84">
        <f>C248+1</f>
        <v>240</v>
      </c>
      <c r="D249" s="30"/>
      <c r="E249" s="199">
        <v>3</v>
      </c>
      <c r="F249" s="199">
        <f>LEFT(E249, FIND("*", E249&amp;"*")-1)*1</f>
        <v>3</v>
      </c>
      <c r="G249" s="200" t="str">
        <f>IF(ISNUMBER(SEARCH("~*", E249)), "*", "")</f>
        <v/>
      </c>
      <c r="H249" s="198" t="str">
        <f>TEXT(I249,"0,0") &amp; J249</f>
        <v>3,0</v>
      </c>
      <c r="I249" s="31">
        <v>3</v>
      </c>
      <c r="J249" s="32" t="s">
        <v>1</v>
      </c>
      <c r="K249" s="2">
        <f>IF(R249&gt;0,1,0)</f>
        <v>0</v>
      </c>
      <c r="L249" s="2">
        <f>IF(J249="",I249,I249+0.1)</f>
        <v>3</v>
      </c>
      <c r="M249" s="197">
        <f>I249-AN249</f>
        <v>0</v>
      </c>
      <c r="N249" s="197">
        <f>IF(J249="",0,1)-IF(AO249="",0,1)</f>
        <v>0</v>
      </c>
      <c r="O249" s="33" t="str">
        <f>_xlfn.TEXTJOIN(,TRUE,
  IF(M249&lt;&gt;0,IF(M249&gt;0,"+","–"),""),
  IF(M249&lt;&gt;0,TEXT(TRUNC(ABS(M249)/0.5)*0.5,"0,0"),""),
  IF(N249&lt;&gt;0,IF(N249&gt;0," +"," –"),""),
  IF(N249&lt;&gt;0,"*","")
)</f>
        <v/>
      </c>
      <c r="P249" s="17" t="str">
        <f>IF(R249 &gt; 0, P248+1, "n/a")</f>
        <v>n/a</v>
      </c>
      <c r="Q249" s="10" t="e">
        <f>IF(AU249=0," ",IF(AU249-P249=0," ",AU249-P249))</f>
        <v>#VALUE!</v>
      </c>
      <c r="R249" s="26">
        <f>Z249+AB249+AF249+AJ249+AL249+AH249+AD249</f>
        <v>0</v>
      </c>
      <c r="S249" s="12">
        <f>R249-AW249</f>
        <v>0</v>
      </c>
      <c r="T249" s="13" t="str">
        <f>IF(SUMIF(Y249:AL249,"&lt;0")&lt;&gt;0,SUMIF(Y249:AL249,"&lt;0")*(-1)," ")</f>
        <v xml:space="preserve"> </v>
      </c>
      <c r="U249" s="14">
        <f>Z249+AB249+AF249+AH249+AJ249+AL249+AD249</f>
        <v>0</v>
      </c>
      <c r="V249" s="48">
        <f>U249-AW249</f>
        <v>0</v>
      </c>
      <c r="W249" s="49">
        <f>ROUNDUP(COUNTIF(Y249:AL249,"&gt; 0")/2,0)</f>
        <v>0</v>
      </c>
      <c r="X249" s="16" t="str">
        <f>IF(W249=0,"-",IF(W249-AW249&gt;8,R249/(8+AW249),R249/W249))</f>
        <v>-</v>
      </c>
      <c r="Y249" s="49" t="s">
        <v>1</v>
      </c>
      <c r="Z249" s="13">
        <v>0</v>
      </c>
      <c r="AA249" s="49" t="s">
        <v>1</v>
      </c>
      <c r="AB249" s="13">
        <v>0</v>
      </c>
      <c r="AC249" s="49" t="s">
        <v>1</v>
      </c>
      <c r="AD249" s="13">
        <v>0</v>
      </c>
      <c r="AE249" s="49" t="s">
        <v>1</v>
      </c>
      <c r="AF249" s="13">
        <v>0</v>
      </c>
      <c r="AG249" s="49" t="s">
        <v>1</v>
      </c>
      <c r="AH249" s="13">
        <v>0</v>
      </c>
      <c r="AI249" s="49" t="s">
        <v>1</v>
      </c>
      <c r="AJ249" s="13">
        <v>0</v>
      </c>
      <c r="AK249" s="49" t="s">
        <v>1</v>
      </c>
      <c r="AL249" s="13">
        <v>0</v>
      </c>
      <c r="AM249" s="184" t="s">
        <v>318</v>
      </c>
      <c r="AN249" s="179">
        <v>3</v>
      </c>
      <c r="AO249" s="180" t="s">
        <v>1</v>
      </c>
      <c r="AP249" s="185">
        <v>0</v>
      </c>
      <c r="AQ249" s="185">
        <v>3</v>
      </c>
      <c r="AR249" s="185"/>
      <c r="AS249" s="185"/>
      <c r="AT249" s="187"/>
      <c r="AU249" s="89" t="s">
        <v>320</v>
      </c>
      <c r="AV249" s="92" t="s">
        <v>291</v>
      </c>
      <c r="AW249" s="93">
        <v>0</v>
      </c>
    </row>
    <row r="250" spans="3:49" hidden="1" x14ac:dyDescent="0.25">
      <c r="C250" s="84">
        <f>C249+1</f>
        <v>241</v>
      </c>
      <c r="D250" s="30"/>
      <c r="E250" s="199">
        <v>3</v>
      </c>
      <c r="F250" s="199">
        <f>LEFT(E250, FIND("*", E250&amp;"*")-1)*1</f>
        <v>3</v>
      </c>
      <c r="G250" s="200" t="str">
        <f>IF(ISNUMBER(SEARCH("~*", E250)), "*", "")</f>
        <v/>
      </c>
      <c r="H250" s="198" t="str">
        <f>TEXT(I250,"0,0") &amp; J250</f>
        <v>3,0</v>
      </c>
      <c r="I250" s="31">
        <v>3</v>
      </c>
      <c r="J250" s="32" t="s">
        <v>1</v>
      </c>
      <c r="K250" s="2">
        <f>IF(R250&gt;0,1,0)</f>
        <v>0</v>
      </c>
      <c r="L250" s="2">
        <f>IF(J250="",I250,I250+0.1)</f>
        <v>3</v>
      </c>
      <c r="M250" s="197">
        <f>I250-AN250</f>
        <v>0</v>
      </c>
      <c r="N250" s="197">
        <f>IF(J250="",0,1)-IF(AO250="",0,1)</f>
        <v>0</v>
      </c>
      <c r="O250" s="33" t="str">
        <f>_xlfn.TEXTJOIN(,TRUE,
  IF(M250&lt;&gt;0,IF(M250&gt;0,"+","–"),""),
  IF(M250&lt;&gt;0,TEXT(TRUNC(ABS(M250)/0.5)*0.5,"0,0"),""),
  IF(N250&lt;&gt;0,IF(N250&gt;0," +"," –"),""),
  IF(N250&lt;&gt;0,"*","")
)</f>
        <v/>
      </c>
      <c r="P250" s="17" t="str">
        <f>IF(R250 &gt; 0, P249+1, "n/a")</f>
        <v>n/a</v>
      </c>
      <c r="Q250" s="10" t="e">
        <f>IF(AU250=0," ",IF(AU250-P250=0," ",AU250-P250))</f>
        <v>#VALUE!</v>
      </c>
      <c r="R250" s="26">
        <f>Z250+AB250+AF250+AJ250+AL250+AH250+AD250</f>
        <v>0</v>
      </c>
      <c r="S250" s="12">
        <f>R250-AW250</f>
        <v>0</v>
      </c>
      <c r="T250" s="13" t="str">
        <f>IF(SUMIF(Y250:AL250,"&lt;0")&lt;&gt;0,SUMIF(Y250:AL250,"&lt;0")*(-1)," ")</f>
        <v xml:space="preserve"> </v>
      </c>
      <c r="U250" s="14">
        <f>Z250+AB250+AF250+AH250+AJ250+AL250+AD250</f>
        <v>0</v>
      </c>
      <c r="V250" s="48">
        <f>U250-AW250</f>
        <v>0</v>
      </c>
      <c r="W250" s="49">
        <f>ROUNDUP(COUNTIF(Y250:AL250,"&gt; 0")/2,0)</f>
        <v>0</v>
      </c>
      <c r="X250" s="16" t="str">
        <f>IF(W250=0,"-",IF(W250-AW250&gt;8,R250/(8+AW250),R250/W250))</f>
        <v>-</v>
      </c>
      <c r="Y250" s="49" t="s">
        <v>1</v>
      </c>
      <c r="Z250" s="13">
        <v>0</v>
      </c>
      <c r="AA250" s="49" t="s">
        <v>1</v>
      </c>
      <c r="AB250" s="13">
        <v>0</v>
      </c>
      <c r="AC250" s="49" t="s">
        <v>1</v>
      </c>
      <c r="AD250" s="13">
        <v>0</v>
      </c>
      <c r="AE250" s="49" t="s">
        <v>1</v>
      </c>
      <c r="AF250" s="13">
        <v>0</v>
      </c>
      <c r="AG250" s="49" t="s">
        <v>1</v>
      </c>
      <c r="AH250" s="13">
        <v>0</v>
      </c>
      <c r="AI250" s="49" t="s">
        <v>1</v>
      </c>
      <c r="AJ250" s="13">
        <v>0</v>
      </c>
      <c r="AK250" s="49" t="s">
        <v>1</v>
      </c>
      <c r="AL250" s="13">
        <v>0</v>
      </c>
      <c r="AM250" s="184" t="s">
        <v>318</v>
      </c>
      <c r="AN250" s="179">
        <v>3</v>
      </c>
      <c r="AO250" s="180" t="s">
        <v>1</v>
      </c>
      <c r="AP250" s="185">
        <v>0</v>
      </c>
      <c r="AQ250" s="185">
        <v>3</v>
      </c>
      <c r="AR250" s="185"/>
      <c r="AS250" s="185"/>
      <c r="AT250" s="187"/>
      <c r="AU250" s="89" t="s">
        <v>320</v>
      </c>
      <c r="AV250" s="92" t="s">
        <v>291</v>
      </c>
      <c r="AW250" s="93">
        <v>0</v>
      </c>
    </row>
    <row r="251" spans="3:49" hidden="1" x14ac:dyDescent="0.25">
      <c r="C251" s="84">
        <f>C250+1</f>
        <v>242</v>
      </c>
      <c r="D251" s="30"/>
      <c r="E251" s="199">
        <v>3</v>
      </c>
      <c r="F251" s="199">
        <f>LEFT(E251, FIND("*", E251&amp;"*")-1)*1</f>
        <v>3</v>
      </c>
      <c r="G251" s="200" t="str">
        <f>IF(ISNUMBER(SEARCH("~*", E251)), "*", "")</f>
        <v/>
      </c>
      <c r="H251" s="198" t="str">
        <f>TEXT(I251,"0,0") &amp; J251</f>
        <v>3,0</v>
      </c>
      <c r="I251" s="31">
        <v>3</v>
      </c>
      <c r="J251" s="32" t="s">
        <v>1</v>
      </c>
      <c r="K251" s="2">
        <f>IF(R251&gt;0,1,0)</f>
        <v>0</v>
      </c>
      <c r="L251" s="2">
        <f>IF(J251="",I251,I251+0.1)</f>
        <v>3</v>
      </c>
      <c r="M251" s="197">
        <f>I251-AN251</f>
        <v>0</v>
      </c>
      <c r="N251" s="197">
        <f>IF(J251="",0,1)-IF(AO251="",0,1)</f>
        <v>0</v>
      </c>
      <c r="O251" s="33" t="str">
        <f>_xlfn.TEXTJOIN(,TRUE,
  IF(M251&lt;&gt;0,IF(M251&gt;0,"+","–"),""),
  IF(M251&lt;&gt;0,TEXT(TRUNC(ABS(M251)/0.5)*0.5,"0,0"),""),
  IF(N251&lt;&gt;0,IF(N251&gt;0," +"," –"),""),
  IF(N251&lt;&gt;0,"*","")
)</f>
        <v/>
      </c>
      <c r="P251" s="17" t="str">
        <f>IF(R251 &gt; 0, P250+1, "n/a")</f>
        <v>n/a</v>
      </c>
      <c r="Q251" s="10" t="e">
        <f>IF(AU251=0," ",IF(AU251-P251=0," ",AU251-P251))</f>
        <v>#VALUE!</v>
      </c>
      <c r="R251" s="26">
        <f>Z251+AB251+AF251+AJ251+AL251+AH251+AD251</f>
        <v>0</v>
      </c>
      <c r="S251" s="12">
        <f>R251-AW251</f>
        <v>0</v>
      </c>
      <c r="T251" s="13" t="str">
        <f>IF(SUMIF(Y251:AL251,"&lt;0")&lt;&gt;0,SUMIF(Y251:AL251,"&lt;0")*(-1)," ")</f>
        <v xml:space="preserve"> </v>
      </c>
      <c r="U251" s="14">
        <f>Z251+AB251+AF251+AH251+AJ251+AL251+AD251</f>
        <v>0</v>
      </c>
      <c r="V251" s="48">
        <f>U251-AW251</f>
        <v>0</v>
      </c>
      <c r="W251" s="49">
        <f>ROUNDUP(COUNTIF(Y251:AL251,"&gt; 0")/2,0)</f>
        <v>0</v>
      </c>
      <c r="X251" s="16" t="str">
        <f>IF(W251=0,"-",IF(W251-AW251&gt;8,R251/(8+AW251),R251/W251))</f>
        <v>-</v>
      </c>
      <c r="Y251" s="49" t="s">
        <v>1</v>
      </c>
      <c r="Z251" s="13">
        <v>0</v>
      </c>
      <c r="AA251" s="49" t="s">
        <v>1</v>
      </c>
      <c r="AB251" s="13">
        <v>0</v>
      </c>
      <c r="AC251" s="49" t="s">
        <v>1</v>
      </c>
      <c r="AD251" s="13">
        <v>0</v>
      </c>
      <c r="AE251" s="49" t="s">
        <v>1</v>
      </c>
      <c r="AF251" s="13">
        <v>0</v>
      </c>
      <c r="AG251" s="49" t="s">
        <v>1</v>
      </c>
      <c r="AH251" s="13">
        <v>0</v>
      </c>
      <c r="AI251" s="49" t="s">
        <v>1</v>
      </c>
      <c r="AJ251" s="13">
        <v>0</v>
      </c>
      <c r="AK251" s="49" t="s">
        <v>1</v>
      </c>
      <c r="AL251" s="13">
        <v>0</v>
      </c>
      <c r="AM251" s="184" t="s">
        <v>318</v>
      </c>
      <c r="AN251" s="179">
        <v>3</v>
      </c>
      <c r="AO251" s="180" t="s">
        <v>1</v>
      </c>
      <c r="AP251" s="185">
        <v>0</v>
      </c>
      <c r="AQ251" s="185">
        <v>3</v>
      </c>
      <c r="AR251" s="185"/>
      <c r="AS251" s="185"/>
      <c r="AT251" s="187"/>
      <c r="AU251" s="89" t="s">
        <v>320</v>
      </c>
      <c r="AV251" s="92" t="s">
        <v>291</v>
      </c>
      <c r="AW251" s="93">
        <v>0</v>
      </c>
    </row>
    <row r="252" spans="3:49" hidden="1" x14ac:dyDescent="0.25">
      <c r="C252" s="84">
        <f>C251+1</f>
        <v>243</v>
      </c>
      <c r="D252" s="3"/>
      <c r="E252" s="199">
        <v>3</v>
      </c>
      <c r="F252" s="199">
        <f>LEFT(E252, FIND("*", E252&amp;"*")-1)*1</f>
        <v>3</v>
      </c>
      <c r="G252" s="200" t="str">
        <f>IF(ISNUMBER(SEARCH("~*", E252)), "*", "")</f>
        <v/>
      </c>
      <c r="H252" s="198" t="str">
        <f>TEXT(I252,"0,0") &amp; J252</f>
        <v>3,0</v>
      </c>
      <c r="I252" s="31">
        <v>3</v>
      </c>
      <c r="J252" s="32" t="s">
        <v>1</v>
      </c>
      <c r="K252" s="2">
        <f>IF(R252&gt;0,1,0)</f>
        <v>0</v>
      </c>
      <c r="L252" s="2">
        <f>IF(J252="",I252,I252+0.1)</f>
        <v>3</v>
      </c>
      <c r="M252" s="197">
        <f>I252-AN252</f>
        <v>0</v>
      </c>
      <c r="N252" s="197">
        <f>IF(J252="",0,1)-IF(AO252="",0,1)</f>
        <v>0</v>
      </c>
      <c r="O252" s="18" t="str">
        <f>_xlfn.TEXTJOIN(,TRUE,
  IF(M252&lt;&gt;0,IF(M252&gt;0,"+","–"),""),
  IF(M252&lt;&gt;0,TEXT(TRUNC(ABS(M252)/0.5)*0.5,"0,0"),""),
  IF(N252&lt;&gt;0,IF(N252&gt;0," +"," –"),""),
  IF(N252&lt;&gt;0,"*","")
)</f>
        <v/>
      </c>
      <c r="P252" s="17" t="str">
        <f>IF(R252 &gt; 0, P251+1, "n/a")</f>
        <v>n/a</v>
      </c>
      <c r="Q252" s="10" t="e">
        <f>IF(AU252=0," ",IF(AU252-P252=0," ",AU252-P252))</f>
        <v>#VALUE!</v>
      </c>
      <c r="R252" s="26">
        <f>Z252+AB252+AF252+AJ252+AL252+AH252+AD252</f>
        <v>0</v>
      </c>
      <c r="S252" s="12">
        <f>R252-AW252</f>
        <v>0</v>
      </c>
      <c r="T252" s="13" t="str">
        <f>IF(SUMIF(Y252:AL252,"&lt;0")&lt;&gt;0,SUMIF(Y252:AL252,"&lt;0")*(-1)," ")</f>
        <v xml:space="preserve"> </v>
      </c>
      <c r="U252" s="14">
        <f>Z252+AB252+AF252+AH252+AJ252+AL252+AD252</f>
        <v>0</v>
      </c>
      <c r="V252" s="48">
        <f>U252-AW252</f>
        <v>0</v>
      </c>
      <c r="W252" s="49">
        <f>ROUNDUP(COUNTIF(Y252:AL252,"&gt; 0")/2,0)</f>
        <v>0</v>
      </c>
      <c r="X252" s="16" t="str">
        <f>IF(W252=0,"-",IF(W252-AW252&gt;8,R252/(8+AW252),R252/W252))</f>
        <v>-</v>
      </c>
      <c r="Y252" s="49" t="s">
        <v>1</v>
      </c>
      <c r="Z252" s="13">
        <v>0</v>
      </c>
      <c r="AA252" s="49" t="s">
        <v>1</v>
      </c>
      <c r="AB252" s="13">
        <v>0</v>
      </c>
      <c r="AC252" s="49" t="s">
        <v>1</v>
      </c>
      <c r="AD252" s="13">
        <v>0</v>
      </c>
      <c r="AE252" s="49" t="s">
        <v>1</v>
      </c>
      <c r="AF252" s="13">
        <v>0</v>
      </c>
      <c r="AG252" s="49" t="s">
        <v>1</v>
      </c>
      <c r="AH252" s="13">
        <v>0</v>
      </c>
      <c r="AI252" s="49" t="s">
        <v>1</v>
      </c>
      <c r="AJ252" s="13">
        <v>0</v>
      </c>
      <c r="AK252" s="49" t="s">
        <v>1</v>
      </c>
      <c r="AL252" s="13">
        <v>0</v>
      </c>
      <c r="AM252" s="184" t="s">
        <v>318</v>
      </c>
      <c r="AN252" s="179">
        <v>3</v>
      </c>
      <c r="AO252" s="180" t="s">
        <v>1</v>
      </c>
      <c r="AP252" s="185">
        <v>0</v>
      </c>
      <c r="AQ252" s="185">
        <v>3</v>
      </c>
      <c r="AR252" s="185"/>
      <c r="AS252" s="185"/>
      <c r="AT252" s="187"/>
      <c r="AU252" s="89" t="s">
        <v>320</v>
      </c>
      <c r="AV252" s="92" t="s">
        <v>291</v>
      </c>
      <c r="AW252" s="93">
        <v>0</v>
      </c>
    </row>
    <row r="253" spans="3:49" hidden="1" x14ac:dyDescent="0.25">
      <c r="C253" s="84">
        <f>C252+1</f>
        <v>244</v>
      </c>
      <c r="D253" s="30"/>
      <c r="E253" s="199">
        <v>3</v>
      </c>
      <c r="F253" s="199">
        <f>LEFT(E253, FIND("*", E253&amp;"*")-1)*1</f>
        <v>3</v>
      </c>
      <c r="G253" s="200" t="str">
        <f>IF(ISNUMBER(SEARCH("~*", E253)), "*", "")</f>
        <v/>
      </c>
      <c r="H253" s="198" t="str">
        <f>TEXT(I253,"0,0") &amp; J253</f>
        <v>3,0</v>
      </c>
      <c r="I253" s="31">
        <v>3</v>
      </c>
      <c r="J253" s="32" t="s">
        <v>1</v>
      </c>
      <c r="K253" s="2">
        <f>IF(R253&gt;0,1,0)</f>
        <v>0</v>
      </c>
      <c r="L253" s="2">
        <f>IF(J253="",I253,I253+0.1)</f>
        <v>3</v>
      </c>
      <c r="M253" s="197">
        <f>I253-AN253</f>
        <v>0</v>
      </c>
      <c r="N253" s="197">
        <f>IF(J253="",0,1)-IF(AO253="",0,1)</f>
        <v>0</v>
      </c>
      <c r="O253" s="33" t="str">
        <f>_xlfn.TEXTJOIN(,TRUE,
  IF(M253&lt;&gt;0,IF(M253&gt;0,"+","–"),""),
  IF(M253&lt;&gt;0,TEXT(TRUNC(ABS(M253)/0.5)*0.5,"0,0"),""),
  IF(N253&lt;&gt;0,IF(N253&gt;0," +"," –"),""),
  IF(N253&lt;&gt;0,"*","")
)</f>
        <v/>
      </c>
      <c r="P253" s="17" t="str">
        <f>IF(R253 &gt; 0, P252+1, "n/a")</f>
        <v>n/a</v>
      </c>
      <c r="Q253" s="10" t="e">
        <f>IF(AU253=0," ",IF(AU253-P253=0," ",AU253-P253))</f>
        <v>#VALUE!</v>
      </c>
      <c r="R253" s="26">
        <f>Z253+AB253+AF253+AJ253+AL253+AH253+AD253</f>
        <v>0</v>
      </c>
      <c r="S253" s="12">
        <f>R253-AW253</f>
        <v>0</v>
      </c>
      <c r="T253" s="13" t="str">
        <f>IF(SUMIF(Y253:AL253,"&lt;0")&lt;&gt;0,SUMIF(Y253:AL253,"&lt;0")*(-1)," ")</f>
        <v xml:space="preserve"> </v>
      </c>
      <c r="U253" s="14">
        <f>Z253+AB253+AF253+AH253+AJ253+AL253+AD253</f>
        <v>0</v>
      </c>
      <c r="V253" s="48">
        <f>U253-AW253</f>
        <v>0</v>
      </c>
      <c r="W253" s="49">
        <f>ROUNDUP(COUNTIF(Y253:AL253,"&gt; 0")/2,0)</f>
        <v>0</v>
      </c>
      <c r="X253" s="16" t="str">
        <f>IF(W253=0,"-",IF(W253-AW253&gt;8,R253/(8+AW253),R253/W253))</f>
        <v>-</v>
      </c>
      <c r="Y253" s="49" t="s">
        <v>1</v>
      </c>
      <c r="Z253" s="13">
        <v>0</v>
      </c>
      <c r="AA253" s="49" t="s">
        <v>1</v>
      </c>
      <c r="AB253" s="13">
        <v>0</v>
      </c>
      <c r="AC253" s="49" t="s">
        <v>1</v>
      </c>
      <c r="AD253" s="13">
        <v>0</v>
      </c>
      <c r="AE253" s="49" t="s">
        <v>1</v>
      </c>
      <c r="AF253" s="13">
        <v>0</v>
      </c>
      <c r="AG253" s="49" t="s">
        <v>1</v>
      </c>
      <c r="AH253" s="13">
        <v>0</v>
      </c>
      <c r="AI253" s="49" t="s">
        <v>1</v>
      </c>
      <c r="AJ253" s="13">
        <v>0</v>
      </c>
      <c r="AK253" s="49" t="s">
        <v>1</v>
      </c>
      <c r="AL253" s="13">
        <v>0</v>
      </c>
      <c r="AM253" s="184" t="s">
        <v>318</v>
      </c>
      <c r="AN253" s="179">
        <v>3</v>
      </c>
      <c r="AO253" s="180" t="s">
        <v>1</v>
      </c>
      <c r="AP253" s="185">
        <v>0</v>
      </c>
      <c r="AQ253" s="185">
        <v>3</v>
      </c>
      <c r="AR253" s="185"/>
      <c r="AS253" s="185"/>
      <c r="AT253" s="187"/>
      <c r="AU253" s="89" t="s">
        <v>320</v>
      </c>
      <c r="AV253" s="92" t="s">
        <v>291</v>
      </c>
      <c r="AW253" s="93">
        <v>0</v>
      </c>
    </row>
    <row r="254" spans="3:49" hidden="1" x14ac:dyDescent="0.25">
      <c r="C254" s="84">
        <f>C253+1</f>
        <v>245</v>
      </c>
      <c r="D254" s="30"/>
      <c r="E254" s="199">
        <v>3</v>
      </c>
      <c r="F254" s="199">
        <f>LEFT(E254, FIND("*", E254&amp;"*")-1)*1</f>
        <v>3</v>
      </c>
      <c r="G254" s="200" t="str">
        <f>IF(ISNUMBER(SEARCH("~*", E254)), "*", "")</f>
        <v/>
      </c>
      <c r="H254" s="198" t="str">
        <f>TEXT(I254,"0,0") &amp; J254</f>
        <v>3,0</v>
      </c>
      <c r="I254" s="31">
        <v>3</v>
      </c>
      <c r="J254" s="32" t="s">
        <v>1</v>
      </c>
      <c r="K254" s="2">
        <f>IF(R254&gt;0,1,0)</f>
        <v>0</v>
      </c>
      <c r="L254" s="2">
        <f>IF(J254="",I254,I254+0.1)</f>
        <v>3</v>
      </c>
      <c r="M254" s="197">
        <f>I254-AN254</f>
        <v>0</v>
      </c>
      <c r="N254" s="197">
        <f>IF(J254="",0,1)-IF(AO254="",0,1)</f>
        <v>0</v>
      </c>
      <c r="O254" s="33" t="str">
        <f>_xlfn.TEXTJOIN(,TRUE,
  IF(M254&lt;&gt;0,IF(M254&gt;0,"+","–"),""),
  IF(M254&lt;&gt;0,TEXT(TRUNC(ABS(M254)/0.5)*0.5,"0,0"),""),
  IF(N254&lt;&gt;0,IF(N254&gt;0," +"," –"),""),
  IF(N254&lt;&gt;0,"*","")
)</f>
        <v/>
      </c>
      <c r="P254" s="17" t="str">
        <f>IF(R254 &gt; 0, P253+1, "n/a")</f>
        <v>n/a</v>
      </c>
      <c r="Q254" s="10" t="e">
        <f>IF(AU254=0," ",IF(AU254-P254=0," ",AU254-P254))</f>
        <v>#VALUE!</v>
      </c>
      <c r="R254" s="26">
        <f>Z254+AB254+AF254+AJ254+AL254+AH254+AD254</f>
        <v>0</v>
      </c>
      <c r="S254" s="12">
        <f>R254-AW254</f>
        <v>0</v>
      </c>
      <c r="T254" s="13" t="str">
        <f>IF(SUMIF(Y254:AL254,"&lt;0")&lt;&gt;0,SUMIF(Y254:AL254,"&lt;0")*(-1)," ")</f>
        <v xml:space="preserve"> </v>
      </c>
      <c r="U254" s="14">
        <f>Z254+AB254+AF254+AH254+AJ254+AL254+AD254</f>
        <v>0</v>
      </c>
      <c r="V254" s="48">
        <f>U254-AW254</f>
        <v>0</v>
      </c>
      <c r="W254" s="49">
        <f>ROUNDUP(COUNTIF(Y254:AL254,"&gt; 0")/2,0)</f>
        <v>0</v>
      </c>
      <c r="X254" s="16" t="str">
        <f>IF(W254=0,"-",IF(W254-AW254&gt;8,R254/(8+AW254),R254/W254))</f>
        <v>-</v>
      </c>
      <c r="Y254" s="49" t="s">
        <v>1</v>
      </c>
      <c r="Z254" s="13">
        <v>0</v>
      </c>
      <c r="AA254" s="49" t="s">
        <v>1</v>
      </c>
      <c r="AB254" s="13">
        <v>0</v>
      </c>
      <c r="AC254" s="49" t="s">
        <v>1</v>
      </c>
      <c r="AD254" s="13">
        <v>0</v>
      </c>
      <c r="AE254" s="49" t="s">
        <v>1</v>
      </c>
      <c r="AF254" s="13">
        <v>0</v>
      </c>
      <c r="AG254" s="49" t="s">
        <v>1</v>
      </c>
      <c r="AH254" s="13">
        <v>0</v>
      </c>
      <c r="AI254" s="49" t="s">
        <v>1</v>
      </c>
      <c r="AJ254" s="13">
        <v>0</v>
      </c>
      <c r="AK254" s="49" t="s">
        <v>1</v>
      </c>
      <c r="AL254" s="13">
        <v>0</v>
      </c>
      <c r="AM254" s="184" t="s">
        <v>318</v>
      </c>
      <c r="AN254" s="179">
        <v>3</v>
      </c>
      <c r="AO254" s="180" t="s">
        <v>1</v>
      </c>
      <c r="AP254" s="185">
        <v>0</v>
      </c>
      <c r="AQ254" s="185">
        <v>3</v>
      </c>
      <c r="AR254" s="185"/>
      <c r="AS254" s="185"/>
      <c r="AT254" s="187"/>
      <c r="AU254" s="89" t="s">
        <v>320</v>
      </c>
      <c r="AV254" s="92" t="s">
        <v>291</v>
      </c>
      <c r="AW254" s="93">
        <v>0</v>
      </c>
    </row>
    <row r="255" spans="3:49" hidden="1" x14ac:dyDescent="0.25">
      <c r="C255" s="84">
        <f>C254+1</f>
        <v>246</v>
      </c>
      <c r="D255" s="30"/>
      <c r="E255" s="199">
        <v>3</v>
      </c>
      <c r="F255" s="199">
        <f>LEFT(E255, FIND("*", E255&amp;"*")-1)*1</f>
        <v>3</v>
      </c>
      <c r="G255" s="200" t="str">
        <f>IF(ISNUMBER(SEARCH("~*", E255)), "*", "")</f>
        <v/>
      </c>
      <c r="H255" s="198" t="str">
        <f>TEXT(I255,"0,0") &amp; J255</f>
        <v>3,0</v>
      </c>
      <c r="I255" s="31">
        <v>3</v>
      </c>
      <c r="J255" s="32" t="s">
        <v>1</v>
      </c>
      <c r="K255" s="2">
        <f>IF(R255&gt;0,1,0)</f>
        <v>0</v>
      </c>
      <c r="L255" s="2">
        <f>IF(J255="",I255,I255+0.1)</f>
        <v>3</v>
      </c>
      <c r="M255" s="197">
        <f>I255-AN255</f>
        <v>0</v>
      </c>
      <c r="N255" s="197">
        <f>IF(J255="",0,1)-IF(AO255="",0,1)</f>
        <v>0</v>
      </c>
      <c r="O255" s="33" t="str">
        <f>_xlfn.TEXTJOIN(,TRUE,
  IF(M255&lt;&gt;0,IF(M255&gt;0,"+","–"),""),
  IF(M255&lt;&gt;0,TEXT(TRUNC(ABS(M255)/0.5)*0.5,"0,0"),""),
  IF(N255&lt;&gt;0,IF(N255&gt;0," +"," –"),""),
  IF(N255&lt;&gt;0,"*","")
)</f>
        <v/>
      </c>
      <c r="P255" s="17" t="str">
        <f>IF(R255 &gt; 0, P254+1, "n/a")</f>
        <v>n/a</v>
      </c>
      <c r="Q255" s="10" t="e">
        <f>IF(AU255=0," ",IF(AU255-P255=0," ",AU255-P255))</f>
        <v>#VALUE!</v>
      </c>
      <c r="R255" s="26">
        <f>Z255+AB255+AF255+AJ255+AL255+AH255+AD255</f>
        <v>0</v>
      </c>
      <c r="S255" s="12">
        <f>R255-AW255</f>
        <v>0</v>
      </c>
      <c r="T255" s="13" t="str">
        <f>IF(SUMIF(Y255:AL255,"&lt;0")&lt;&gt;0,SUMIF(Y255:AL255,"&lt;0")*(-1)," ")</f>
        <v xml:space="preserve"> </v>
      </c>
      <c r="U255" s="14">
        <f>Z255+AB255+AF255+AH255+AJ255+AL255+AD255</f>
        <v>0</v>
      </c>
      <c r="V255" s="48">
        <f>U255-AW255</f>
        <v>0</v>
      </c>
      <c r="W255" s="49">
        <f>ROUNDUP(COUNTIF(Y255:AL255,"&gt; 0")/2,0)</f>
        <v>0</v>
      </c>
      <c r="X255" s="16" t="str">
        <f>IF(W255=0,"-",IF(W255-AW255&gt;8,R255/(8+AW255),R255/W255))</f>
        <v>-</v>
      </c>
      <c r="Y255" s="49" t="s">
        <v>1</v>
      </c>
      <c r="Z255" s="13">
        <v>0</v>
      </c>
      <c r="AA255" s="49" t="s">
        <v>1</v>
      </c>
      <c r="AB255" s="13">
        <v>0</v>
      </c>
      <c r="AC255" s="49" t="s">
        <v>1</v>
      </c>
      <c r="AD255" s="13">
        <v>0</v>
      </c>
      <c r="AE255" s="49" t="s">
        <v>1</v>
      </c>
      <c r="AF255" s="13">
        <v>0</v>
      </c>
      <c r="AG255" s="49" t="s">
        <v>1</v>
      </c>
      <c r="AH255" s="13">
        <v>0</v>
      </c>
      <c r="AI255" s="49" t="s">
        <v>1</v>
      </c>
      <c r="AJ255" s="13">
        <v>0</v>
      </c>
      <c r="AK255" s="49" t="s">
        <v>1</v>
      </c>
      <c r="AL255" s="13">
        <v>0</v>
      </c>
      <c r="AM255" s="184" t="s">
        <v>318</v>
      </c>
      <c r="AN255" s="179">
        <v>3</v>
      </c>
      <c r="AO255" s="180" t="s">
        <v>1</v>
      </c>
      <c r="AP255" s="185">
        <v>0</v>
      </c>
      <c r="AQ255" s="185">
        <v>3</v>
      </c>
      <c r="AR255" s="185"/>
      <c r="AS255" s="185"/>
      <c r="AT255" s="187"/>
      <c r="AU255" s="89" t="s">
        <v>320</v>
      </c>
      <c r="AV255" s="92" t="s">
        <v>291</v>
      </c>
      <c r="AW255" s="93">
        <v>0</v>
      </c>
    </row>
    <row r="256" spans="3:49" hidden="1" x14ac:dyDescent="0.25">
      <c r="C256" s="84">
        <f>C255+1</f>
        <v>247</v>
      </c>
      <c r="D256" s="30"/>
      <c r="E256" s="199">
        <v>3</v>
      </c>
      <c r="F256" s="199">
        <f>LEFT(E256, FIND("*", E256&amp;"*")-1)*1</f>
        <v>3</v>
      </c>
      <c r="G256" s="200" t="str">
        <f>IF(ISNUMBER(SEARCH("~*", E256)), "*", "")</f>
        <v/>
      </c>
      <c r="H256" s="198" t="str">
        <f>TEXT(I256,"0,0") &amp; J256</f>
        <v>3,0</v>
      </c>
      <c r="I256" s="31">
        <v>3</v>
      </c>
      <c r="J256" s="32" t="s">
        <v>1</v>
      </c>
      <c r="K256" s="2">
        <f>IF(R256&gt;0,1,0)</f>
        <v>0</v>
      </c>
      <c r="L256" s="2">
        <f>IF(J256="",I256,I256+0.1)</f>
        <v>3</v>
      </c>
      <c r="M256" s="197">
        <f>I256-AN256</f>
        <v>0</v>
      </c>
      <c r="N256" s="197">
        <f>IF(J256="",0,1)-IF(AO256="",0,1)</f>
        <v>0</v>
      </c>
      <c r="O256" s="33" t="str">
        <f>_xlfn.TEXTJOIN(,TRUE,
  IF(M256&lt;&gt;0,IF(M256&gt;0,"+","–"),""),
  IF(M256&lt;&gt;0,TEXT(TRUNC(ABS(M256)/0.5)*0.5,"0,0"),""),
  IF(N256&lt;&gt;0,IF(N256&gt;0," +"," –"),""),
  IF(N256&lt;&gt;0,"*","")
)</f>
        <v/>
      </c>
      <c r="P256" s="17" t="str">
        <f>IF(R256 &gt; 0, P255+1, "n/a")</f>
        <v>n/a</v>
      </c>
      <c r="Q256" s="10" t="e">
        <f>IF(AU256=0," ",IF(AU256-P256=0," ",AU256-P256))</f>
        <v>#VALUE!</v>
      </c>
      <c r="R256" s="26">
        <f>Z256+AB256+AF256+AJ256+AL256+AH256+AD256</f>
        <v>0</v>
      </c>
      <c r="S256" s="12">
        <f>R256-AW256</f>
        <v>0</v>
      </c>
      <c r="T256" s="13" t="str">
        <f>IF(SUMIF(Y256:AL256,"&lt;0")&lt;&gt;0,SUMIF(Y256:AL256,"&lt;0")*(-1)," ")</f>
        <v xml:space="preserve"> </v>
      </c>
      <c r="U256" s="14">
        <f>Z256+AB256+AF256+AH256+AJ256+AL256+AD256</f>
        <v>0</v>
      </c>
      <c r="V256" s="48">
        <f>U256-AW256</f>
        <v>0</v>
      </c>
      <c r="W256" s="49">
        <f>ROUNDUP(COUNTIF(Y256:AL256,"&gt; 0")/2,0)</f>
        <v>0</v>
      </c>
      <c r="X256" s="16" t="str">
        <f>IF(W256=0,"-",IF(W256-AW256&gt;8,R256/(8+AW256),R256/W256))</f>
        <v>-</v>
      </c>
      <c r="Y256" s="49" t="s">
        <v>1</v>
      </c>
      <c r="Z256" s="13">
        <v>0</v>
      </c>
      <c r="AA256" s="49" t="s">
        <v>1</v>
      </c>
      <c r="AB256" s="13">
        <v>0</v>
      </c>
      <c r="AC256" s="49" t="s">
        <v>1</v>
      </c>
      <c r="AD256" s="13">
        <v>0</v>
      </c>
      <c r="AE256" s="49" t="s">
        <v>1</v>
      </c>
      <c r="AF256" s="13">
        <v>0</v>
      </c>
      <c r="AG256" s="49" t="s">
        <v>1</v>
      </c>
      <c r="AH256" s="13">
        <v>0</v>
      </c>
      <c r="AI256" s="49" t="s">
        <v>1</v>
      </c>
      <c r="AJ256" s="13">
        <v>0</v>
      </c>
      <c r="AK256" s="49" t="s">
        <v>1</v>
      </c>
      <c r="AL256" s="13">
        <v>0</v>
      </c>
      <c r="AM256" s="184" t="s">
        <v>318</v>
      </c>
      <c r="AN256" s="179">
        <v>3</v>
      </c>
      <c r="AO256" s="180" t="s">
        <v>1</v>
      </c>
      <c r="AP256" s="185">
        <v>0</v>
      </c>
      <c r="AQ256" s="185">
        <v>3</v>
      </c>
      <c r="AR256" s="185"/>
      <c r="AS256" s="185"/>
      <c r="AT256" s="187"/>
      <c r="AU256" s="89" t="s">
        <v>320</v>
      </c>
      <c r="AV256" s="92" t="s">
        <v>291</v>
      </c>
      <c r="AW256" s="93">
        <v>0</v>
      </c>
    </row>
    <row r="257" spans="3:49" hidden="1" x14ac:dyDescent="0.25">
      <c r="C257" s="84">
        <f>C256+1</f>
        <v>248</v>
      </c>
      <c r="D257" s="30"/>
      <c r="E257" s="199">
        <v>3</v>
      </c>
      <c r="F257" s="199">
        <f>LEFT(E257, FIND("*", E257&amp;"*")-1)*1</f>
        <v>3</v>
      </c>
      <c r="G257" s="200" t="str">
        <f>IF(ISNUMBER(SEARCH("~*", E257)), "*", "")</f>
        <v/>
      </c>
      <c r="H257" s="198" t="str">
        <f>TEXT(I257,"0,0") &amp; J257</f>
        <v>3,0</v>
      </c>
      <c r="I257" s="31">
        <v>3</v>
      </c>
      <c r="J257" s="32" t="s">
        <v>1</v>
      </c>
      <c r="K257" s="2">
        <f>IF(R257&gt;0,1,0)</f>
        <v>0</v>
      </c>
      <c r="L257" s="2">
        <f>IF(J257="",I257,I257+0.1)</f>
        <v>3</v>
      </c>
      <c r="M257" s="197">
        <f>I257-AN257</f>
        <v>0</v>
      </c>
      <c r="N257" s="197">
        <f>IF(J257="",0,1)-IF(AO257="",0,1)</f>
        <v>0</v>
      </c>
      <c r="O257" s="33" t="str">
        <f>_xlfn.TEXTJOIN(,TRUE,
  IF(M257&lt;&gt;0,IF(M257&gt;0,"+","–"),""),
  IF(M257&lt;&gt;0,TEXT(TRUNC(ABS(M257)/0.5)*0.5,"0,0"),""),
  IF(N257&lt;&gt;0,IF(N257&gt;0," +"," –"),""),
  IF(N257&lt;&gt;0,"*","")
)</f>
        <v/>
      </c>
      <c r="P257" s="17" t="str">
        <f>IF(R257 &gt; 0, P256+1, "n/a")</f>
        <v>n/a</v>
      </c>
      <c r="Q257" s="10" t="e">
        <f>IF(AU257=0," ",IF(AU257-P257=0," ",AU257-P257))</f>
        <v>#VALUE!</v>
      </c>
      <c r="R257" s="26">
        <f>Z257+AB257+AF257+AJ257+AL257+AH257+AD257</f>
        <v>0</v>
      </c>
      <c r="S257" s="12">
        <f>R257-AW257</f>
        <v>0</v>
      </c>
      <c r="T257" s="13" t="str">
        <f>IF(SUMIF(Y257:AL257,"&lt;0")&lt;&gt;0,SUMIF(Y257:AL257,"&lt;0")*(-1)," ")</f>
        <v xml:space="preserve"> </v>
      </c>
      <c r="U257" s="14">
        <f>Z257+AB257+AF257+AH257+AJ257+AL257+AD257</f>
        <v>0</v>
      </c>
      <c r="V257" s="48">
        <f>U257-AW257</f>
        <v>0</v>
      </c>
      <c r="W257" s="49">
        <f>ROUNDUP(COUNTIF(Y257:AL257,"&gt; 0")/2,0)</f>
        <v>0</v>
      </c>
      <c r="X257" s="16" t="str">
        <f>IF(W257=0,"-",IF(W257-AW257&gt;8,R257/(8+AW257),R257/W257))</f>
        <v>-</v>
      </c>
      <c r="Y257" s="49" t="s">
        <v>1</v>
      </c>
      <c r="Z257" s="13">
        <v>0</v>
      </c>
      <c r="AA257" s="49" t="s">
        <v>1</v>
      </c>
      <c r="AB257" s="13">
        <v>0</v>
      </c>
      <c r="AC257" s="49" t="s">
        <v>1</v>
      </c>
      <c r="AD257" s="13">
        <v>0</v>
      </c>
      <c r="AE257" s="49" t="s">
        <v>1</v>
      </c>
      <c r="AF257" s="13">
        <v>0</v>
      </c>
      <c r="AG257" s="49" t="s">
        <v>1</v>
      </c>
      <c r="AH257" s="13">
        <v>0</v>
      </c>
      <c r="AI257" s="49" t="s">
        <v>1</v>
      </c>
      <c r="AJ257" s="13">
        <v>0</v>
      </c>
      <c r="AK257" s="49" t="s">
        <v>1</v>
      </c>
      <c r="AL257" s="13">
        <v>0</v>
      </c>
      <c r="AM257" s="184" t="s">
        <v>318</v>
      </c>
      <c r="AN257" s="179">
        <v>3</v>
      </c>
      <c r="AO257" s="180" t="s">
        <v>1</v>
      </c>
      <c r="AP257" s="185">
        <v>0</v>
      </c>
      <c r="AQ257" s="185">
        <v>3</v>
      </c>
      <c r="AR257" s="185"/>
      <c r="AS257" s="185"/>
      <c r="AT257" s="187"/>
      <c r="AU257" s="89" t="s">
        <v>320</v>
      </c>
      <c r="AV257" s="92" t="s">
        <v>291</v>
      </c>
      <c r="AW257" s="93">
        <v>0</v>
      </c>
    </row>
    <row r="258" spans="3:49" hidden="1" x14ac:dyDescent="0.25">
      <c r="C258" s="84">
        <f>C257+1</f>
        <v>249</v>
      </c>
      <c r="D258" s="3"/>
      <c r="E258" s="199">
        <v>3</v>
      </c>
      <c r="F258" s="199">
        <f>LEFT(E258, FIND("*", E258&amp;"*")-1)*1</f>
        <v>3</v>
      </c>
      <c r="G258" s="200" t="str">
        <f>IF(ISNUMBER(SEARCH("~*", E258)), "*", "")</f>
        <v/>
      </c>
      <c r="H258" s="198" t="str">
        <f>TEXT(I258,"0,0") &amp; J258</f>
        <v>3,0</v>
      </c>
      <c r="I258" s="31">
        <v>3</v>
      </c>
      <c r="J258" s="32" t="s">
        <v>1</v>
      </c>
      <c r="K258" s="2">
        <f>IF(R258&gt;0,1,0)</f>
        <v>0</v>
      </c>
      <c r="L258" s="2">
        <f>IF(J258="",I258,I258+0.1)</f>
        <v>3</v>
      </c>
      <c r="M258" s="197">
        <f>I258-AN258</f>
        <v>0</v>
      </c>
      <c r="N258" s="197">
        <f>IF(J258="",0,1)-IF(AO258="",0,1)</f>
        <v>0</v>
      </c>
      <c r="O258" s="18" t="str">
        <f>_xlfn.TEXTJOIN(,TRUE,
  IF(M258&lt;&gt;0,IF(M258&gt;0,"+","–"),""),
  IF(M258&lt;&gt;0,TEXT(TRUNC(ABS(M258)/0.5)*0.5,"0,0"),""),
  IF(N258&lt;&gt;0,IF(N258&gt;0," +"," –"),""),
  IF(N258&lt;&gt;0,"*","")
)</f>
        <v/>
      </c>
      <c r="P258" s="17" t="str">
        <f>IF(R258 &gt; 0, P257+1, "n/a")</f>
        <v>n/a</v>
      </c>
      <c r="Q258" s="10" t="e">
        <f>IF(AU258=0," ",IF(AU258-P258=0," ",AU258-P258))</f>
        <v>#VALUE!</v>
      </c>
      <c r="R258" s="26">
        <f>Z258+AB258+AF258+AJ258+AL258+AH258+AD258</f>
        <v>0</v>
      </c>
      <c r="S258" s="12">
        <f>R258-AW258</f>
        <v>0</v>
      </c>
      <c r="T258" s="13" t="str">
        <f>IF(SUMIF(Y258:AL258,"&lt;0")&lt;&gt;0,SUMIF(Y258:AL258,"&lt;0")*(-1)," ")</f>
        <v xml:space="preserve"> </v>
      </c>
      <c r="U258" s="14">
        <f>Z258+AB258+AF258+AH258+AJ258+AL258+AD258</f>
        <v>0</v>
      </c>
      <c r="V258" s="48">
        <f>U258-AW258</f>
        <v>0</v>
      </c>
      <c r="W258" s="49">
        <f>ROUNDUP(COUNTIF(Y258:AL258,"&gt; 0")/2,0)</f>
        <v>0</v>
      </c>
      <c r="X258" s="16" t="str">
        <f>IF(W258=0,"-",IF(W258-AW258&gt;8,R258/(8+AW258),R258/W258))</f>
        <v>-</v>
      </c>
      <c r="Y258" s="49" t="s">
        <v>1</v>
      </c>
      <c r="Z258" s="13">
        <v>0</v>
      </c>
      <c r="AA258" s="49" t="s">
        <v>1</v>
      </c>
      <c r="AB258" s="13">
        <v>0</v>
      </c>
      <c r="AC258" s="49" t="s">
        <v>1</v>
      </c>
      <c r="AD258" s="13">
        <v>0</v>
      </c>
      <c r="AE258" s="49" t="s">
        <v>1</v>
      </c>
      <c r="AF258" s="13">
        <v>0</v>
      </c>
      <c r="AG258" s="49" t="s">
        <v>1</v>
      </c>
      <c r="AH258" s="13">
        <v>0</v>
      </c>
      <c r="AI258" s="49" t="s">
        <v>1</v>
      </c>
      <c r="AJ258" s="13">
        <v>0</v>
      </c>
      <c r="AK258" s="49" t="s">
        <v>1</v>
      </c>
      <c r="AL258" s="13">
        <v>0</v>
      </c>
      <c r="AM258" s="184" t="s">
        <v>318</v>
      </c>
      <c r="AN258" s="179">
        <v>3</v>
      </c>
      <c r="AO258" s="180" t="s">
        <v>1</v>
      </c>
      <c r="AP258" s="185">
        <v>0</v>
      </c>
      <c r="AQ258" s="185">
        <v>3</v>
      </c>
      <c r="AR258" s="185"/>
      <c r="AS258" s="185"/>
      <c r="AT258" s="187"/>
      <c r="AU258" s="89" t="s">
        <v>320</v>
      </c>
      <c r="AV258" s="92" t="s">
        <v>291</v>
      </c>
      <c r="AW258" s="93">
        <v>0</v>
      </c>
    </row>
    <row r="259" spans="3:49" hidden="1" x14ac:dyDescent="0.25">
      <c r="C259" s="84">
        <f>C258+1</f>
        <v>250</v>
      </c>
      <c r="D259" s="30"/>
      <c r="E259" s="199">
        <v>3</v>
      </c>
      <c r="F259" s="199">
        <f>LEFT(E259, FIND("*", E259&amp;"*")-1)*1</f>
        <v>3</v>
      </c>
      <c r="G259" s="200" t="str">
        <f>IF(ISNUMBER(SEARCH("~*", E259)), "*", "")</f>
        <v/>
      </c>
      <c r="H259" s="198" t="str">
        <f>TEXT(I259,"0,0") &amp; J259</f>
        <v>3,0</v>
      </c>
      <c r="I259" s="31">
        <v>3</v>
      </c>
      <c r="J259" s="32" t="s">
        <v>1</v>
      </c>
      <c r="K259" s="2">
        <f>IF(R259&gt;0,1,0)</f>
        <v>0</v>
      </c>
      <c r="L259" s="2">
        <f>IF(J259="",I259,I259+0.1)</f>
        <v>3</v>
      </c>
      <c r="M259" s="197">
        <f>I259-AN259</f>
        <v>0</v>
      </c>
      <c r="N259" s="197">
        <f>IF(J259="",0,1)-IF(AO259="",0,1)</f>
        <v>0</v>
      </c>
      <c r="O259" s="33" t="str">
        <f>_xlfn.TEXTJOIN(,TRUE,
  IF(M259&lt;&gt;0,IF(M259&gt;0,"+","–"),""),
  IF(M259&lt;&gt;0,TEXT(TRUNC(ABS(M259)/0.5)*0.5,"0,0"),""),
  IF(N259&lt;&gt;0,IF(N259&gt;0," +"," –"),""),
  IF(N259&lt;&gt;0,"*","")
)</f>
        <v/>
      </c>
      <c r="P259" s="17" t="str">
        <f>IF(R259 &gt; 0, P258+1, "n/a")</f>
        <v>n/a</v>
      </c>
      <c r="Q259" s="10" t="e">
        <f>IF(AU259=0," ",IF(AU259-P259=0," ",AU259-P259))</f>
        <v>#VALUE!</v>
      </c>
      <c r="R259" s="26">
        <f>Z259+AB259+AF259+AJ259+AL259+AH259+AD259</f>
        <v>0</v>
      </c>
      <c r="S259" s="12">
        <f>R259-AW259</f>
        <v>0</v>
      </c>
      <c r="T259" s="13" t="str">
        <f>IF(SUMIF(Y259:AL259,"&lt;0")&lt;&gt;0,SUMIF(Y259:AL259,"&lt;0")*(-1)," ")</f>
        <v xml:space="preserve"> </v>
      </c>
      <c r="U259" s="14">
        <f>Z259+AB259+AF259+AH259+AJ259+AL259+AD259</f>
        <v>0</v>
      </c>
      <c r="V259" s="48">
        <f>U259-AW259</f>
        <v>0</v>
      </c>
      <c r="W259" s="49">
        <f>ROUNDUP(COUNTIF(Y259:AL259,"&gt; 0")/2,0)</f>
        <v>0</v>
      </c>
      <c r="X259" s="16" t="str">
        <f>IF(W259=0,"-",IF(W259-AW259&gt;8,R259/(8+AW259),R259/W259))</f>
        <v>-</v>
      </c>
      <c r="Y259" s="49" t="s">
        <v>1</v>
      </c>
      <c r="Z259" s="13">
        <v>0</v>
      </c>
      <c r="AA259" s="49" t="s">
        <v>1</v>
      </c>
      <c r="AB259" s="13">
        <v>0</v>
      </c>
      <c r="AC259" s="49" t="s">
        <v>1</v>
      </c>
      <c r="AD259" s="13">
        <v>0</v>
      </c>
      <c r="AE259" s="49" t="s">
        <v>1</v>
      </c>
      <c r="AF259" s="13">
        <v>0</v>
      </c>
      <c r="AG259" s="49" t="s">
        <v>1</v>
      </c>
      <c r="AH259" s="13">
        <v>0</v>
      </c>
      <c r="AI259" s="49" t="s">
        <v>1</v>
      </c>
      <c r="AJ259" s="13">
        <v>0</v>
      </c>
      <c r="AK259" s="49" t="s">
        <v>1</v>
      </c>
      <c r="AL259" s="13">
        <v>0</v>
      </c>
      <c r="AM259" s="184" t="s">
        <v>318</v>
      </c>
      <c r="AN259" s="179">
        <v>3</v>
      </c>
      <c r="AO259" s="180" t="s">
        <v>1</v>
      </c>
      <c r="AP259" s="185">
        <v>0</v>
      </c>
      <c r="AQ259" s="185">
        <v>3</v>
      </c>
      <c r="AR259" s="185"/>
      <c r="AS259" s="185"/>
      <c r="AT259" s="187"/>
      <c r="AU259" s="89" t="s">
        <v>320</v>
      </c>
      <c r="AV259" s="92" t="s">
        <v>291</v>
      </c>
      <c r="AW259" s="93">
        <v>0</v>
      </c>
    </row>
    <row r="260" spans="3:49" hidden="1" x14ac:dyDescent="0.25">
      <c r="C260" s="84">
        <f t="shared" ref="C250:C264" si="14">C259+1</f>
        <v>251</v>
      </c>
      <c r="D260" s="30"/>
      <c r="E260" s="199">
        <v>3</v>
      </c>
      <c r="F260" s="199">
        <f t="shared" ref="F250:F264" si="15">LEFT(E260, FIND("*", E260&amp;"*")-1)*1</f>
        <v>3</v>
      </c>
      <c r="G260" s="200" t="str">
        <f t="shared" ref="G250:G264" si="16">IF(ISNUMBER(SEARCH("~*", E260)), "*", "")</f>
        <v/>
      </c>
      <c r="H260" s="198" t="str">
        <f t="shared" ref="H250:H264" si="17">TEXT(I260,"0,0") &amp; J260</f>
        <v>3,0</v>
      </c>
      <c r="I260" s="31">
        <v>3</v>
      </c>
      <c r="J260" s="32" t="s">
        <v>1</v>
      </c>
      <c r="K260" s="2">
        <f t="shared" ref="K250:K264" si="18">IF(R260&gt;0,1,0)</f>
        <v>0</v>
      </c>
      <c r="L260" s="2">
        <f t="shared" ref="L250:L264" si="19">IF(J260="",I260,I260+0.1)</f>
        <v>3</v>
      </c>
      <c r="M260" s="197">
        <f t="shared" ref="M250:M264" si="20">I260-AN260</f>
        <v>0</v>
      </c>
      <c r="N260" s="197">
        <f t="shared" ref="N250:N264" si="21">IF(J260="",0,1)-IF(AO260="",0,1)</f>
        <v>0</v>
      </c>
      <c r="O260" s="33" t="str">
        <f t="shared" ref="O250:O264" si="22">_xlfn.TEXTJOIN(,TRUE,
  IF(M260&lt;&gt;0,IF(M260&gt;0,"+","–"),""),
  IF(M260&lt;&gt;0,TEXT(TRUNC(ABS(M260)/0.5)*0.5,"0,0"),""),
  IF(N260&lt;&gt;0,IF(N260&gt;0," +"," –"),""),
  IF(N260&lt;&gt;0,"*","")
)</f>
        <v/>
      </c>
      <c r="P260" s="17" t="str">
        <f t="shared" ref="P250:P264" si="23">IF(R260 &gt; 0, P259+1, "n/a")</f>
        <v>n/a</v>
      </c>
      <c r="Q260" s="10" t="e">
        <f t="shared" ref="Q250:Q264" si="24">IF(AU260=0," ",IF(AU260-P260=0," ",AU260-P260))</f>
        <v>#VALUE!</v>
      </c>
      <c r="R260" s="26">
        <f t="shared" ref="R203:R265" si="25">Z260+AB260+AF260+AJ260+AL260+AH260+AD260</f>
        <v>0</v>
      </c>
      <c r="S260" s="12">
        <f t="shared" ref="S203:S265" si="26">R260-AW260</f>
        <v>0</v>
      </c>
      <c r="T260" s="13" t="str">
        <f t="shared" ref="T203:T265" si="27">IF(SUMIF(Y260:AL260,"&lt;0")&lt;&gt;0,SUMIF(Y260:AL260,"&lt;0")*(-1)," ")</f>
        <v xml:space="preserve"> </v>
      </c>
      <c r="U260" s="14">
        <f t="shared" ref="U203:U265" si="28">Z260+AB260+AF260+AH260+AJ260+AL260+AD260</f>
        <v>0</v>
      </c>
      <c r="V260" s="48">
        <f t="shared" ref="V203:V265" si="29">U260-AW260</f>
        <v>0</v>
      </c>
      <c r="W260" s="49">
        <f t="shared" ref="W203:W265" si="30">ROUNDUP(COUNTIF(Y260:AL260,"&gt; 0")/2,0)</f>
        <v>0</v>
      </c>
      <c r="X260" s="16" t="str">
        <f t="shared" ref="X250:X264" si="31">IF(W260=0,"-",IF(W260-AW260&gt;8,R260/(8+AW260),R260/W260))</f>
        <v>-</v>
      </c>
      <c r="Y260" s="49" t="s">
        <v>1</v>
      </c>
      <c r="Z260" s="13">
        <v>0</v>
      </c>
      <c r="AA260" s="49" t="s">
        <v>1</v>
      </c>
      <c r="AB260" s="13">
        <v>0</v>
      </c>
      <c r="AC260" s="49" t="s">
        <v>1</v>
      </c>
      <c r="AD260" s="13">
        <v>0</v>
      </c>
      <c r="AE260" s="49" t="s">
        <v>1</v>
      </c>
      <c r="AF260" s="13">
        <v>0</v>
      </c>
      <c r="AG260" s="49" t="s">
        <v>1</v>
      </c>
      <c r="AH260" s="13">
        <v>0</v>
      </c>
      <c r="AI260" s="49" t="s">
        <v>1</v>
      </c>
      <c r="AJ260" s="13">
        <v>0</v>
      </c>
      <c r="AK260" s="49" t="s">
        <v>1</v>
      </c>
      <c r="AL260" s="13">
        <v>0</v>
      </c>
      <c r="AM260" s="184" t="s">
        <v>318</v>
      </c>
      <c r="AN260" s="179">
        <v>3</v>
      </c>
      <c r="AO260" s="180" t="s">
        <v>1</v>
      </c>
      <c r="AP260" s="185">
        <v>0</v>
      </c>
      <c r="AQ260" s="185">
        <v>3</v>
      </c>
      <c r="AR260" s="185"/>
      <c r="AS260" s="185"/>
      <c r="AT260" s="187"/>
      <c r="AU260" s="89" t="s">
        <v>320</v>
      </c>
      <c r="AV260" s="92" t="s">
        <v>291</v>
      </c>
      <c r="AW260" s="93">
        <v>0</v>
      </c>
    </row>
    <row r="261" spans="3:49" hidden="1" x14ac:dyDescent="0.25">
      <c r="C261" s="84">
        <f t="shared" si="14"/>
        <v>252</v>
      </c>
      <c r="D261" s="30"/>
      <c r="E261" s="199">
        <v>3</v>
      </c>
      <c r="F261" s="199">
        <f t="shared" si="15"/>
        <v>3</v>
      </c>
      <c r="G261" s="200" t="str">
        <f t="shared" si="16"/>
        <v/>
      </c>
      <c r="H261" s="198" t="str">
        <f t="shared" si="17"/>
        <v>3,0</v>
      </c>
      <c r="I261" s="31">
        <v>3</v>
      </c>
      <c r="J261" s="32" t="s">
        <v>1</v>
      </c>
      <c r="K261" s="2">
        <f t="shared" si="18"/>
        <v>0</v>
      </c>
      <c r="L261" s="2">
        <f t="shared" si="19"/>
        <v>3</v>
      </c>
      <c r="M261" s="197">
        <f t="shared" si="20"/>
        <v>0</v>
      </c>
      <c r="N261" s="197">
        <f t="shared" si="21"/>
        <v>0</v>
      </c>
      <c r="O261" s="33" t="str">
        <f t="shared" si="22"/>
        <v/>
      </c>
      <c r="P261" s="17" t="str">
        <f t="shared" si="23"/>
        <v>n/a</v>
      </c>
      <c r="Q261" s="10" t="e">
        <f t="shared" si="24"/>
        <v>#VALUE!</v>
      </c>
      <c r="R261" s="26">
        <f t="shared" si="25"/>
        <v>0</v>
      </c>
      <c r="S261" s="12">
        <f t="shared" si="26"/>
        <v>0</v>
      </c>
      <c r="T261" s="13" t="str">
        <f t="shared" si="27"/>
        <v xml:space="preserve"> </v>
      </c>
      <c r="U261" s="14">
        <f t="shared" si="28"/>
        <v>0</v>
      </c>
      <c r="V261" s="48">
        <f t="shared" si="29"/>
        <v>0</v>
      </c>
      <c r="W261" s="49">
        <f t="shared" si="30"/>
        <v>0</v>
      </c>
      <c r="X261" s="16" t="str">
        <f t="shared" si="31"/>
        <v>-</v>
      </c>
      <c r="Y261" s="49" t="s">
        <v>1</v>
      </c>
      <c r="Z261" s="13">
        <v>0</v>
      </c>
      <c r="AA261" s="49" t="s">
        <v>1</v>
      </c>
      <c r="AB261" s="13">
        <v>0</v>
      </c>
      <c r="AC261" s="49" t="s">
        <v>1</v>
      </c>
      <c r="AD261" s="13">
        <v>0</v>
      </c>
      <c r="AE261" s="49" t="s">
        <v>1</v>
      </c>
      <c r="AF261" s="13">
        <v>0</v>
      </c>
      <c r="AG261" s="49" t="s">
        <v>1</v>
      </c>
      <c r="AH261" s="13">
        <v>0</v>
      </c>
      <c r="AI261" s="49" t="s">
        <v>1</v>
      </c>
      <c r="AJ261" s="13">
        <v>0</v>
      </c>
      <c r="AK261" s="49" t="s">
        <v>1</v>
      </c>
      <c r="AL261" s="13">
        <v>0</v>
      </c>
      <c r="AM261" s="184" t="s">
        <v>318</v>
      </c>
      <c r="AN261" s="179">
        <v>3</v>
      </c>
      <c r="AO261" s="180" t="s">
        <v>1</v>
      </c>
      <c r="AP261" s="185">
        <v>0</v>
      </c>
      <c r="AQ261" s="185">
        <v>3</v>
      </c>
      <c r="AR261" s="185"/>
      <c r="AS261" s="185"/>
      <c r="AT261" s="187"/>
      <c r="AU261" s="89" t="s">
        <v>320</v>
      </c>
      <c r="AV261" s="92" t="s">
        <v>291</v>
      </c>
      <c r="AW261" s="93">
        <v>0</v>
      </c>
    </row>
    <row r="262" spans="3:49" hidden="1" x14ac:dyDescent="0.25">
      <c r="C262" s="84">
        <f t="shared" si="14"/>
        <v>253</v>
      </c>
      <c r="D262" s="30"/>
      <c r="E262" s="199">
        <v>3</v>
      </c>
      <c r="F262" s="199">
        <f t="shared" si="15"/>
        <v>3</v>
      </c>
      <c r="G262" s="200" t="str">
        <f t="shared" si="16"/>
        <v/>
      </c>
      <c r="H262" s="198" t="str">
        <f t="shared" si="17"/>
        <v>3,0</v>
      </c>
      <c r="I262" s="31">
        <v>3</v>
      </c>
      <c r="J262" s="32" t="s">
        <v>1</v>
      </c>
      <c r="K262" s="2">
        <f t="shared" si="18"/>
        <v>0</v>
      </c>
      <c r="L262" s="2">
        <f t="shared" si="19"/>
        <v>3</v>
      </c>
      <c r="M262" s="197">
        <f t="shared" si="20"/>
        <v>0</v>
      </c>
      <c r="N262" s="197">
        <f t="shared" si="21"/>
        <v>0</v>
      </c>
      <c r="O262" s="33" t="str">
        <f t="shared" si="22"/>
        <v/>
      </c>
      <c r="P262" s="17" t="str">
        <f t="shared" si="23"/>
        <v>n/a</v>
      </c>
      <c r="Q262" s="10" t="e">
        <f t="shared" si="24"/>
        <v>#VALUE!</v>
      </c>
      <c r="R262" s="26">
        <f t="shared" si="25"/>
        <v>0</v>
      </c>
      <c r="S262" s="12">
        <f t="shared" si="26"/>
        <v>0</v>
      </c>
      <c r="T262" s="13" t="str">
        <f t="shared" si="27"/>
        <v xml:space="preserve"> </v>
      </c>
      <c r="U262" s="14">
        <f t="shared" si="28"/>
        <v>0</v>
      </c>
      <c r="V262" s="48">
        <f t="shared" si="29"/>
        <v>0</v>
      </c>
      <c r="W262" s="49">
        <f t="shared" si="30"/>
        <v>0</v>
      </c>
      <c r="X262" s="16" t="str">
        <f t="shared" si="31"/>
        <v>-</v>
      </c>
      <c r="Y262" s="49" t="s">
        <v>1</v>
      </c>
      <c r="Z262" s="13">
        <v>0</v>
      </c>
      <c r="AA262" s="49" t="s">
        <v>1</v>
      </c>
      <c r="AB262" s="13">
        <v>0</v>
      </c>
      <c r="AC262" s="49" t="s">
        <v>1</v>
      </c>
      <c r="AD262" s="13">
        <v>0</v>
      </c>
      <c r="AE262" s="49" t="s">
        <v>1</v>
      </c>
      <c r="AF262" s="13">
        <v>0</v>
      </c>
      <c r="AG262" s="49" t="s">
        <v>1</v>
      </c>
      <c r="AH262" s="13">
        <v>0</v>
      </c>
      <c r="AI262" s="49" t="s">
        <v>1</v>
      </c>
      <c r="AJ262" s="13">
        <v>0</v>
      </c>
      <c r="AK262" s="49" t="s">
        <v>1</v>
      </c>
      <c r="AL262" s="13">
        <v>0</v>
      </c>
      <c r="AM262" s="184" t="s">
        <v>318</v>
      </c>
      <c r="AN262" s="179">
        <v>3</v>
      </c>
      <c r="AO262" s="180" t="s">
        <v>1</v>
      </c>
      <c r="AP262" s="185">
        <v>0</v>
      </c>
      <c r="AQ262" s="185">
        <v>3</v>
      </c>
      <c r="AR262" s="185"/>
      <c r="AS262" s="185"/>
      <c r="AT262" s="187"/>
      <c r="AU262" s="89" t="s">
        <v>320</v>
      </c>
      <c r="AV262" s="92" t="s">
        <v>291</v>
      </c>
      <c r="AW262" s="93">
        <v>0</v>
      </c>
    </row>
    <row r="263" spans="3:49" hidden="1" x14ac:dyDescent="0.25">
      <c r="C263" s="84">
        <f t="shared" si="14"/>
        <v>254</v>
      </c>
      <c r="D263" s="30"/>
      <c r="E263" s="199">
        <v>3</v>
      </c>
      <c r="F263" s="199">
        <f t="shared" si="15"/>
        <v>3</v>
      </c>
      <c r="G263" s="200" t="str">
        <f t="shared" si="16"/>
        <v/>
      </c>
      <c r="H263" s="198" t="str">
        <f t="shared" si="17"/>
        <v>3,0</v>
      </c>
      <c r="I263" s="31">
        <v>3</v>
      </c>
      <c r="J263" s="32" t="s">
        <v>1</v>
      </c>
      <c r="K263" s="2">
        <f t="shared" si="18"/>
        <v>0</v>
      </c>
      <c r="L263" s="2">
        <f t="shared" si="19"/>
        <v>3</v>
      </c>
      <c r="M263" s="197">
        <f t="shared" si="20"/>
        <v>0</v>
      </c>
      <c r="N263" s="197">
        <f t="shared" si="21"/>
        <v>0</v>
      </c>
      <c r="O263" s="33" t="str">
        <f t="shared" si="22"/>
        <v/>
      </c>
      <c r="P263" s="17" t="str">
        <f t="shared" si="23"/>
        <v>n/a</v>
      </c>
      <c r="Q263" s="10" t="e">
        <f t="shared" si="24"/>
        <v>#VALUE!</v>
      </c>
      <c r="R263" s="26">
        <f t="shared" si="25"/>
        <v>0</v>
      </c>
      <c r="S263" s="12">
        <f t="shared" si="26"/>
        <v>0</v>
      </c>
      <c r="T263" s="13" t="str">
        <f t="shared" si="27"/>
        <v xml:space="preserve"> </v>
      </c>
      <c r="U263" s="14">
        <f t="shared" si="28"/>
        <v>0</v>
      </c>
      <c r="V263" s="48">
        <f t="shared" si="29"/>
        <v>0</v>
      </c>
      <c r="W263" s="49">
        <f t="shared" si="30"/>
        <v>0</v>
      </c>
      <c r="X263" s="16" t="str">
        <f t="shared" si="31"/>
        <v>-</v>
      </c>
      <c r="Y263" s="49" t="s">
        <v>1</v>
      </c>
      <c r="Z263" s="13">
        <v>0</v>
      </c>
      <c r="AA263" s="49" t="s">
        <v>1</v>
      </c>
      <c r="AB263" s="13">
        <v>0</v>
      </c>
      <c r="AC263" s="49" t="s">
        <v>1</v>
      </c>
      <c r="AD263" s="13">
        <v>0</v>
      </c>
      <c r="AE263" s="49" t="s">
        <v>1</v>
      </c>
      <c r="AF263" s="13">
        <v>0</v>
      </c>
      <c r="AG263" s="49" t="s">
        <v>1</v>
      </c>
      <c r="AH263" s="13">
        <v>0</v>
      </c>
      <c r="AI263" s="49" t="s">
        <v>1</v>
      </c>
      <c r="AJ263" s="13">
        <v>0</v>
      </c>
      <c r="AK263" s="49" t="s">
        <v>1</v>
      </c>
      <c r="AL263" s="13">
        <v>0</v>
      </c>
      <c r="AM263" s="184" t="s">
        <v>318</v>
      </c>
      <c r="AN263" s="179">
        <v>3</v>
      </c>
      <c r="AO263" s="180" t="s">
        <v>1</v>
      </c>
      <c r="AP263" s="185">
        <v>0</v>
      </c>
      <c r="AQ263" s="185">
        <v>3</v>
      </c>
      <c r="AR263" s="185"/>
      <c r="AS263" s="185"/>
      <c r="AT263" s="187"/>
      <c r="AU263" s="89" t="s">
        <v>320</v>
      </c>
      <c r="AV263" s="92" t="s">
        <v>291</v>
      </c>
      <c r="AW263" s="93">
        <v>0</v>
      </c>
    </row>
    <row r="264" spans="3:49" hidden="1" x14ac:dyDescent="0.25">
      <c r="C264" s="84">
        <f t="shared" si="14"/>
        <v>255</v>
      </c>
      <c r="D264" s="3"/>
      <c r="E264" s="199">
        <v>3</v>
      </c>
      <c r="F264" s="199">
        <f t="shared" si="15"/>
        <v>3</v>
      </c>
      <c r="G264" s="200" t="str">
        <f t="shared" si="16"/>
        <v/>
      </c>
      <c r="H264" s="198" t="str">
        <f t="shared" si="17"/>
        <v>3,0</v>
      </c>
      <c r="I264" s="31">
        <v>3</v>
      </c>
      <c r="J264" s="32" t="s">
        <v>1</v>
      </c>
      <c r="K264" s="2">
        <f t="shared" si="18"/>
        <v>0</v>
      </c>
      <c r="L264" s="2">
        <f t="shared" si="19"/>
        <v>3</v>
      </c>
      <c r="M264" s="197">
        <f t="shared" si="20"/>
        <v>0</v>
      </c>
      <c r="N264" s="197">
        <f t="shared" si="21"/>
        <v>0</v>
      </c>
      <c r="O264" s="18" t="str">
        <f t="shared" si="22"/>
        <v/>
      </c>
      <c r="P264" s="17" t="str">
        <f t="shared" si="23"/>
        <v>n/a</v>
      </c>
      <c r="Q264" s="10" t="e">
        <f t="shared" si="24"/>
        <v>#VALUE!</v>
      </c>
      <c r="R264" s="26">
        <f t="shared" si="25"/>
        <v>0</v>
      </c>
      <c r="S264" s="12">
        <f t="shared" si="26"/>
        <v>0</v>
      </c>
      <c r="T264" s="13" t="str">
        <f t="shared" si="27"/>
        <v xml:space="preserve"> </v>
      </c>
      <c r="U264" s="14">
        <f t="shared" si="28"/>
        <v>0</v>
      </c>
      <c r="V264" s="48">
        <f t="shared" si="29"/>
        <v>0</v>
      </c>
      <c r="W264" s="49">
        <f t="shared" si="30"/>
        <v>0</v>
      </c>
      <c r="X264" s="16" t="str">
        <f t="shared" si="31"/>
        <v>-</v>
      </c>
      <c r="Y264" s="49" t="s">
        <v>1</v>
      </c>
      <c r="Z264" s="13">
        <v>0</v>
      </c>
      <c r="AA264" s="49" t="s">
        <v>1</v>
      </c>
      <c r="AB264" s="13">
        <v>0</v>
      </c>
      <c r="AC264" s="49" t="s">
        <v>1</v>
      </c>
      <c r="AD264" s="13">
        <v>0</v>
      </c>
      <c r="AE264" s="49" t="s">
        <v>1</v>
      </c>
      <c r="AF264" s="13">
        <v>0</v>
      </c>
      <c r="AG264" s="49" t="s">
        <v>1</v>
      </c>
      <c r="AH264" s="13">
        <v>0</v>
      </c>
      <c r="AI264" s="49" t="s">
        <v>1</v>
      </c>
      <c r="AJ264" s="13">
        <v>0</v>
      </c>
      <c r="AK264" s="49" t="s">
        <v>1</v>
      </c>
      <c r="AL264" s="13">
        <v>0</v>
      </c>
      <c r="AM264" s="184" t="s">
        <v>318</v>
      </c>
      <c r="AN264" s="179">
        <v>3</v>
      </c>
      <c r="AO264" s="180" t="s">
        <v>1</v>
      </c>
      <c r="AP264" s="185">
        <v>0</v>
      </c>
      <c r="AQ264" s="185">
        <v>3</v>
      </c>
      <c r="AR264" s="185"/>
      <c r="AS264" s="185"/>
      <c r="AT264" s="187"/>
      <c r="AU264" s="89" t="s">
        <v>320</v>
      </c>
      <c r="AV264" s="92" t="s">
        <v>291</v>
      </c>
      <c r="AW264" s="93">
        <v>0</v>
      </c>
    </row>
    <row r="265" spans="3:49" ht="15.75" hidden="1" thickBot="1" x14ac:dyDescent="0.3">
      <c r="C265" s="142">
        <f t="shared" ref="C265" si="32">C264+1</f>
        <v>256</v>
      </c>
      <c r="D265" s="166"/>
      <c r="E265" s="195"/>
      <c r="F265" s="195"/>
      <c r="G265" s="195"/>
      <c r="H265" s="169"/>
      <c r="I265" s="167">
        <v>3</v>
      </c>
      <c r="J265" s="168" t="s">
        <v>1</v>
      </c>
      <c r="K265" s="170">
        <f t="shared" ref="K265" si="33">IF(R265&gt;0,1,0)</f>
        <v>0</v>
      </c>
      <c r="L265" s="170">
        <f>IF(J265="",I265,I265+0.1)</f>
        <v>3</v>
      </c>
      <c r="M265" s="195"/>
      <c r="N265" s="195"/>
      <c r="O265" s="171"/>
      <c r="P265" s="172" t="str">
        <f t="shared" ref="P265" si="34">IF(R265 &gt; 0, P264+1, "n/a")</f>
        <v>n/a</v>
      </c>
      <c r="Q265" s="173" t="str">
        <f>IF(AU265=0," ",IF(AU265-P265=0," ",AU265-P265))</f>
        <v xml:space="preserve"> </v>
      </c>
      <c r="R265" s="26">
        <f t="shared" si="25"/>
        <v>0</v>
      </c>
      <c r="S265" s="12">
        <f t="shared" si="26"/>
        <v>0</v>
      </c>
      <c r="T265" s="13" t="str">
        <f t="shared" si="27"/>
        <v xml:space="preserve"> </v>
      </c>
      <c r="U265" s="14">
        <f t="shared" si="28"/>
        <v>0</v>
      </c>
      <c r="V265" s="48">
        <f t="shared" si="29"/>
        <v>0</v>
      </c>
      <c r="W265" s="49">
        <f t="shared" si="30"/>
        <v>0</v>
      </c>
      <c r="X265" s="176" t="str">
        <f>IF(W265=0,"-",IF(W265-AW265&gt;8,R265/(8+AW265),R265/W265))</f>
        <v>-</v>
      </c>
      <c r="Y265" s="175" t="str">
        <f>IFERROR(VLOOKUP($D265,'Ласт турнир'!A$2:C$129,2,FALSE),"")</f>
        <v/>
      </c>
      <c r="Z265" s="174">
        <f>IFERROR(INDEX('Ласт турнир'!$C$2:$C$97,MATCH($D265,'Ласт турнир'!$A$2:$A$97,0)),0)</f>
        <v>0</v>
      </c>
      <c r="AA265" s="175" t="str">
        <f>IFERROR(VLOOKUP($D265,'Ласт турнир'!A$2:C$129,2,FALSE),"")</f>
        <v/>
      </c>
      <c r="AB265" s="174">
        <f>IFERROR(VLOOKUP($D265,'Ласт турнир'!A$2:C$129,3,FALSE),0)</f>
        <v>0</v>
      </c>
      <c r="AC265" s="175" t="str">
        <f>IFERROR(INDEX('Ласт турнир'!$B$2:$B$97,MATCH($D265,'Ласт турнир'!$A$2:$A$97,0)),"")</f>
        <v/>
      </c>
      <c r="AD265" s="174">
        <f>IFERROR(INDEX('Ласт турнир'!$C$2:$C$97,MATCH($D265,'Ласт турнир'!$A$2:$A$97,0)),0)</f>
        <v>0</v>
      </c>
      <c r="AE265" s="175" t="str">
        <f>IFERROR(INDEX('Ласт турнир'!$B$2:$B$97,MATCH($D265,'Ласт турнир'!$A$2:$A$97,0)),"")</f>
        <v/>
      </c>
      <c r="AF265" s="174">
        <f>IFERROR(INDEX('Ласт турнир'!$C$2:$C$97,MATCH($D265,'Ласт турнир'!$A$2:$A$97,0)),0)</f>
        <v>0</v>
      </c>
      <c r="AG265" s="175" t="str">
        <f>IFERROR(INDEX('Ласт турнир'!$B$2:$B$97,MATCH($D265,'Ласт турнир'!$A$2:$A$97,0)),"")</f>
        <v/>
      </c>
      <c r="AH265" s="174">
        <f>IFERROR(INDEX('Ласт турнир'!$C$2:$C$97,MATCH($D265,'Ласт турнир'!$A$2:$A$97,0)),0)</f>
        <v>0</v>
      </c>
      <c r="AI265" s="175" t="str">
        <f>IFERROR(VLOOKUP($D265,'Ласт турнир'!A$2:C$129,2,FALSE),"")</f>
        <v/>
      </c>
      <c r="AJ265" s="174">
        <f>IFERROR(VLOOKUP($D265,'Ласт турнир'!A$2:C$129,3,FALSE),0)</f>
        <v>0</v>
      </c>
      <c r="AK265" s="175" t="str">
        <f>IFERROR(INDEX('Ласт турнир'!$B$2:$B$97,MATCH($D265,'Ласт турнир'!$A$2:$A$97,0)),"")</f>
        <v/>
      </c>
      <c r="AL265" s="174">
        <f>IFERROR(INDEX('Ласт турнир'!$C$2:$C$97,MATCH($D265,'Ласт турнир'!$A$2:$A$97,0)),0)</f>
        <v>0</v>
      </c>
      <c r="AM265" s="169"/>
      <c r="AN265" s="167"/>
      <c r="AO265" s="168"/>
      <c r="AP265" s="170"/>
      <c r="AQ265" s="170"/>
      <c r="AR265" s="170"/>
      <c r="AS265" s="170"/>
      <c r="AT265" s="171"/>
      <c r="AU265" s="201"/>
      <c r="AV265" s="202"/>
      <c r="AW265" s="203"/>
    </row>
    <row r="266" spans="3:49" ht="30.75" customHeight="1" thickBot="1" x14ac:dyDescent="0.3">
      <c r="C266" s="223" t="s">
        <v>14</v>
      </c>
      <c r="D266" s="224"/>
      <c r="E266" s="224"/>
      <c r="F266" s="224"/>
      <c r="G266" s="224"/>
      <c r="H266" s="224"/>
      <c r="I266" s="224"/>
      <c r="J266" s="224"/>
      <c r="K266" s="224"/>
      <c r="L266" s="224"/>
      <c r="M266" s="224"/>
      <c r="N266" s="224"/>
      <c r="O266" s="224"/>
      <c r="P266" s="224"/>
      <c r="Q266" s="224"/>
      <c r="R266" s="224"/>
      <c r="S266" s="224"/>
      <c r="T266" s="224"/>
      <c r="U266" s="224"/>
      <c r="V266" s="224"/>
      <c r="W266" s="224"/>
      <c r="X266" s="225"/>
      <c r="Y266" s="126"/>
      <c r="Z266" s="133"/>
      <c r="AA266" s="126"/>
      <c r="AB266" s="133"/>
      <c r="AC266" s="126"/>
      <c r="AD266" s="133"/>
      <c r="AE266" s="126"/>
      <c r="AF266" s="133"/>
      <c r="AG266" s="126"/>
      <c r="AH266" s="133"/>
      <c r="AI266" s="126"/>
      <c r="AJ266" s="133"/>
      <c r="AK266" s="126"/>
      <c r="AL266" s="133"/>
      <c r="AM266" s="181"/>
      <c r="AN266" s="181"/>
      <c r="AO266" s="181"/>
      <c r="AP266" s="181"/>
      <c r="AQ266" s="181"/>
      <c r="AR266" s="181"/>
      <c r="AS266" s="181"/>
      <c r="AT266" s="181"/>
      <c r="AU266"/>
      <c r="AV266"/>
      <c r="AW266"/>
    </row>
    <row r="267" spans="3:49" ht="15.75" thickBot="1" x14ac:dyDescent="0.3">
      <c r="C267" s="85">
        <v>1</v>
      </c>
      <c r="D267" s="34"/>
      <c r="E267" s="108"/>
      <c r="F267" s="108"/>
      <c r="G267" s="108"/>
      <c r="H267" s="107"/>
      <c r="I267" s="35"/>
      <c r="J267" s="106"/>
      <c r="K267" s="106"/>
      <c r="L267" s="106"/>
      <c r="M267" s="108"/>
      <c r="N267" s="108"/>
      <c r="O267" s="108"/>
      <c r="P267" s="36"/>
      <c r="Q267" s="37" t="str">
        <f>IF(HF267=0," ",IF(HF267-P267=0," ",HF267-P267))</f>
        <v xml:space="preserve"> </v>
      </c>
      <c r="R267" s="109"/>
      <c r="S267" s="39"/>
      <c r="T267" s="110" t="str">
        <f>IF(SUMIF(AZ267:HE267,"&lt;0")&lt;&gt;0,SUMIF(AZ267:HE267,"&lt;0")*(-1)," ")</f>
        <v xml:space="preserve"> </v>
      </c>
      <c r="U267" s="111"/>
      <c r="V267" s="39"/>
      <c r="W267" s="40"/>
      <c r="X267" s="112"/>
      <c r="Y267" s="112"/>
      <c r="Z267" s="41"/>
      <c r="AA267" s="112"/>
      <c r="AB267" s="41"/>
      <c r="AC267" s="112"/>
      <c r="AD267" s="41"/>
      <c r="AE267" s="112"/>
      <c r="AF267" s="41"/>
      <c r="AG267" s="112"/>
      <c r="AH267" s="41"/>
      <c r="AI267" s="112"/>
      <c r="AJ267" s="41"/>
      <c r="AK267" s="112"/>
      <c r="AL267" s="41"/>
      <c r="AM267" s="107"/>
      <c r="AN267" s="35"/>
      <c r="AO267" s="106"/>
      <c r="AP267" s="106"/>
      <c r="AQ267" s="106"/>
      <c r="AR267" s="106"/>
      <c r="AS267" s="106"/>
      <c r="AT267" s="108"/>
      <c r="AU267" s="102"/>
      <c r="AV267" s="10" t="str">
        <f>IF(HO267=0," ",IF(HO267-AU267=0," ",HO267-AU267))</f>
        <v xml:space="preserve"> </v>
      </c>
      <c r="AW267" s="26"/>
    </row>
    <row r="268" spans="3:49" x14ac:dyDescent="0.25">
      <c r="C268" s="86">
        <f>C267+1</f>
        <v>2</v>
      </c>
      <c r="D268" s="4"/>
      <c r="E268" s="18"/>
      <c r="F268" s="18"/>
      <c r="G268" s="18"/>
      <c r="H268" s="94"/>
      <c r="I268" s="6"/>
      <c r="J268" s="1"/>
      <c r="K268" s="1"/>
      <c r="L268" s="1"/>
      <c r="M268" s="18"/>
      <c r="N268" s="18"/>
      <c r="O268" s="18"/>
      <c r="P268" s="17"/>
      <c r="Q268" s="95" t="str">
        <f>IF(HF268=0," ",IF(HF268-P268=0," ",HF268-P268))</f>
        <v xml:space="preserve"> </v>
      </c>
      <c r="R268" s="96"/>
      <c r="S268" s="97"/>
      <c r="T268" s="98" t="str">
        <f>IF(SUMIF(AZ268:HE268,"&lt;0")&lt;&gt;0,SUMIF(AZ268:HE268,"&lt;0")*(-1)," ")</f>
        <v xml:space="preserve"> </v>
      </c>
      <c r="U268" s="99"/>
      <c r="V268" s="97"/>
      <c r="W268" s="100"/>
      <c r="X268" s="101"/>
      <c r="Y268" s="101"/>
      <c r="Z268" s="113"/>
      <c r="AA268" s="101"/>
      <c r="AB268" s="113"/>
      <c r="AC268" s="101"/>
      <c r="AD268" s="113"/>
      <c r="AE268" s="101"/>
      <c r="AF268" s="113"/>
      <c r="AG268" s="101"/>
      <c r="AH268" s="113"/>
      <c r="AI268" s="101"/>
      <c r="AJ268" s="113"/>
      <c r="AK268" s="101"/>
      <c r="AL268" s="113"/>
      <c r="AM268" s="94"/>
      <c r="AN268" s="6"/>
      <c r="AO268" s="1"/>
      <c r="AP268" s="1"/>
      <c r="AQ268" s="1"/>
      <c r="AR268" s="1"/>
      <c r="AS268" s="1"/>
      <c r="AT268" s="18"/>
      <c r="AU268" s="103"/>
      <c r="AV268" s="37" t="str">
        <f>IF(HO268=0," ",IF(HO268-AU268=0," ",HO268-AU268))</f>
        <v xml:space="preserve"> </v>
      </c>
      <c r="AW268" s="38"/>
    </row>
    <row r="269" spans="3:49" x14ac:dyDescent="0.25">
      <c r="C269" s="86">
        <f t="shared" ref="C269:C271" si="35">C268+1</f>
        <v>3</v>
      </c>
      <c r="D269" s="4"/>
      <c r="E269" s="18"/>
      <c r="F269" s="18"/>
      <c r="G269" s="18"/>
      <c r="H269" s="94"/>
      <c r="I269" s="6"/>
      <c r="J269" s="1"/>
      <c r="K269" s="1"/>
      <c r="L269" s="1"/>
      <c r="M269" s="18"/>
      <c r="N269" s="18"/>
      <c r="O269" s="18"/>
      <c r="P269" s="17"/>
      <c r="Q269" s="95" t="str">
        <f>IF(HF269=0," ",IF(HF269-P269=0," ",HF269-P269))</f>
        <v xml:space="preserve"> </v>
      </c>
      <c r="R269" s="96"/>
      <c r="S269" s="97"/>
      <c r="T269" s="98" t="str">
        <f>IF(SUMIF(AZ269:HE269,"&lt;0")&lt;&gt;0,SUMIF(AZ269:HE269,"&lt;0")*(-1)," ")</f>
        <v xml:space="preserve"> </v>
      </c>
      <c r="U269" s="99"/>
      <c r="V269" s="97"/>
      <c r="W269" s="100"/>
      <c r="X269" s="101"/>
      <c r="Y269" s="101"/>
      <c r="Z269" s="113"/>
      <c r="AA269" s="101"/>
      <c r="AB269" s="113"/>
      <c r="AC269" s="101"/>
      <c r="AD269" s="113"/>
      <c r="AE269" s="101"/>
      <c r="AF269" s="113"/>
      <c r="AG269" s="101"/>
      <c r="AH269" s="113"/>
      <c r="AI269" s="101"/>
      <c r="AJ269" s="113"/>
      <c r="AK269" s="101"/>
      <c r="AL269" s="113"/>
      <c r="AM269" s="94"/>
      <c r="AN269" s="6"/>
      <c r="AO269" s="1"/>
      <c r="AP269" s="1"/>
      <c r="AQ269" s="1"/>
      <c r="AR269" s="1"/>
      <c r="AS269" s="1"/>
      <c r="AT269" s="18"/>
      <c r="AU269" s="104"/>
      <c r="AV269" s="10" t="str">
        <f>IF(HO269=0," ",IF(HO269-AU269=0," ",HO269-AU269))</f>
        <v xml:space="preserve"> </v>
      </c>
      <c r="AW269" s="26"/>
    </row>
    <row r="270" spans="3:49" x14ac:dyDescent="0.25">
      <c r="C270" s="86">
        <f t="shared" si="35"/>
        <v>4</v>
      </c>
      <c r="D270" s="4"/>
      <c r="E270" s="18"/>
      <c r="F270" s="18"/>
      <c r="G270" s="18"/>
      <c r="H270" s="94"/>
      <c r="I270" s="6"/>
      <c r="J270" s="1"/>
      <c r="K270" s="1"/>
      <c r="L270" s="1"/>
      <c r="M270" s="18"/>
      <c r="N270" s="18"/>
      <c r="O270" s="18"/>
      <c r="P270" s="17"/>
      <c r="Q270" s="95"/>
      <c r="R270" s="96"/>
      <c r="S270" s="97"/>
      <c r="T270" s="98"/>
      <c r="U270" s="99"/>
      <c r="V270" s="97"/>
      <c r="W270" s="100"/>
      <c r="X270" s="101"/>
      <c r="Y270" s="101"/>
      <c r="Z270" s="113"/>
      <c r="AA270" s="101"/>
      <c r="AB270" s="113"/>
      <c r="AC270" s="101"/>
      <c r="AD270" s="113"/>
      <c r="AE270" s="101"/>
      <c r="AF270" s="113"/>
      <c r="AG270" s="101"/>
      <c r="AH270" s="113"/>
      <c r="AI270" s="101"/>
      <c r="AJ270" s="113"/>
      <c r="AK270" s="101"/>
      <c r="AL270" s="113"/>
      <c r="AM270" s="94"/>
      <c r="AN270" s="6"/>
      <c r="AO270" s="1"/>
      <c r="AP270" s="1"/>
      <c r="AQ270" s="1"/>
      <c r="AR270" s="1"/>
      <c r="AS270" s="1"/>
      <c r="AT270" s="18"/>
      <c r="AU270" s="104"/>
      <c r="AV270" s="10"/>
      <c r="AW270" s="26"/>
    </row>
    <row r="271" spans="3:49" ht="15.75" thickBot="1" x14ac:dyDescent="0.3">
      <c r="C271" s="87">
        <f t="shared" si="35"/>
        <v>5</v>
      </c>
      <c r="D271" s="42"/>
      <c r="E271" s="116"/>
      <c r="F271" s="116"/>
      <c r="G271" s="116"/>
      <c r="H271" s="115"/>
      <c r="I271" s="43"/>
      <c r="J271" s="114"/>
      <c r="K271" s="114"/>
      <c r="L271" s="114"/>
      <c r="M271" s="116"/>
      <c r="N271" s="116"/>
      <c r="O271" s="116"/>
      <c r="P271" s="44"/>
      <c r="Q271" s="117" t="str">
        <f>IF(HF271=0," ",IF(HF271-P271=0," ",HF271-P271))</f>
        <v xml:space="preserve"> </v>
      </c>
      <c r="R271" s="118"/>
      <c r="S271" s="119"/>
      <c r="T271" s="120" t="str">
        <f>IF(SUMIF(AZ271:HE271,"&lt;0")&lt;&gt;0,SUMIF(AZ271:HE271,"&lt;0")*(-1)," ")</f>
        <v xml:space="preserve"> </v>
      </c>
      <c r="U271" s="121"/>
      <c r="V271" s="119"/>
      <c r="W271" s="122"/>
      <c r="X271" s="123"/>
      <c r="Y271" s="123"/>
      <c r="Z271" s="124"/>
      <c r="AA271" s="123"/>
      <c r="AB271" s="124"/>
      <c r="AC271" s="123"/>
      <c r="AD271" s="124"/>
      <c r="AE271" s="123"/>
      <c r="AF271" s="124"/>
      <c r="AG271" s="123"/>
      <c r="AH271" s="124"/>
      <c r="AI271" s="123"/>
      <c r="AJ271" s="124"/>
      <c r="AK271" s="123"/>
      <c r="AL271" s="124"/>
      <c r="AM271" s="115"/>
      <c r="AN271" s="43"/>
      <c r="AO271" s="114"/>
      <c r="AP271" s="114"/>
      <c r="AQ271" s="114"/>
      <c r="AR271" s="114"/>
      <c r="AS271" s="114"/>
      <c r="AT271" s="116"/>
      <c r="AU271" s="105"/>
      <c r="AV271" s="45" t="str">
        <f>IF(HO271=0," ",IF(HO271-AU271=0," ",HO271-AU271))</f>
        <v xml:space="preserve"> </v>
      </c>
      <c r="AW271" s="46"/>
    </row>
    <row r="272" spans="3:49" ht="15.75" thickBot="1" x14ac:dyDescent="0.3">
      <c r="C272" s="125"/>
      <c r="D272" s="126"/>
      <c r="E272" s="130"/>
      <c r="F272" s="130"/>
      <c r="G272" s="130"/>
      <c r="H272" s="129"/>
      <c r="I272" s="127"/>
      <c r="J272" s="128"/>
      <c r="K272" s="128"/>
      <c r="L272" s="128"/>
      <c r="M272" s="130"/>
      <c r="N272" s="130"/>
      <c r="O272" s="130"/>
      <c r="P272" s="131"/>
      <c r="Q272" s="130"/>
      <c r="R272" s="132"/>
      <c r="S272" s="130"/>
      <c r="T272" s="130"/>
      <c r="U272" s="130"/>
      <c r="V272" s="130"/>
      <c r="W272" s="130"/>
      <c r="X272" s="130"/>
      <c r="Y272" s="130"/>
      <c r="Z272" s="130"/>
      <c r="AA272" s="130"/>
      <c r="AB272" s="130"/>
      <c r="AC272" s="130"/>
      <c r="AD272" s="130"/>
      <c r="AE272" s="130"/>
      <c r="AF272" s="130"/>
      <c r="AG272" s="130"/>
      <c r="AH272" s="130"/>
      <c r="AI272" s="130"/>
      <c r="AJ272" s="130"/>
      <c r="AK272" s="130"/>
      <c r="AL272" s="130"/>
      <c r="AM272" s="129"/>
      <c r="AN272" s="127"/>
      <c r="AO272" s="128"/>
      <c r="AP272" s="128"/>
      <c r="AQ272" s="128"/>
      <c r="AR272" s="128"/>
      <c r="AS272" s="128"/>
      <c r="AT272" s="130"/>
      <c r="AU272" s="23"/>
      <c r="AV272" s="22"/>
      <c r="AW272" s="24"/>
    </row>
    <row r="273" spans="3:49" ht="30.75" customHeight="1" thickBot="1" x14ac:dyDescent="0.3">
      <c r="C273" s="223" t="s">
        <v>15</v>
      </c>
      <c r="D273" s="224"/>
      <c r="E273" s="224"/>
      <c r="F273" s="224"/>
      <c r="G273" s="224"/>
      <c r="H273" s="224"/>
      <c r="I273" s="224"/>
      <c r="J273" s="224"/>
      <c r="K273" s="224"/>
      <c r="L273" s="224"/>
      <c r="M273" s="224"/>
      <c r="N273" s="224"/>
      <c r="O273" s="224"/>
      <c r="P273" s="224"/>
      <c r="Q273" s="224"/>
      <c r="R273" s="224"/>
      <c r="S273" s="224"/>
      <c r="T273" s="224"/>
      <c r="U273" s="224"/>
      <c r="V273" s="224"/>
      <c r="W273" s="224"/>
      <c r="X273" s="225"/>
      <c r="Y273" s="134"/>
      <c r="Z273" s="133"/>
      <c r="AA273" s="134"/>
      <c r="AB273" s="133"/>
      <c r="AC273" s="134"/>
      <c r="AD273" s="133"/>
      <c r="AE273" s="134"/>
      <c r="AF273" s="133"/>
      <c r="AG273" s="134"/>
      <c r="AH273" s="133"/>
      <c r="AI273" s="134"/>
      <c r="AJ273" s="133"/>
      <c r="AK273" s="134"/>
      <c r="AL273" s="133"/>
      <c r="AM273" s="181"/>
      <c r="AN273" s="181"/>
      <c r="AO273" s="181"/>
      <c r="AP273" s="181"/>
      <c r="AQ273" s="181"/>
      <c r="AR273" s="181"/>
      <c r="AS273" s="181"/>
      <c r="AT273" s="181"/>
      <c r="AU273"/>
      <c r="AV273"/>
      <c r="AW273"/>
    </row>
    <row r="274" spans="3:49" x14ac:dyDescent="0.25">
      <c r="C274" s="86">
        <v>1</v>
      </c>
      <c r="D274" s="3" t="s">
        <v>201</v>
      </c>
      <c r="E274" s="11"/>
      <c r="F274" s="11"/>
      <c r="G274" s="11"/>
      <c r="H274" s="28" t="str">
        <f t="shared" ref="H274:H292" si="36">TEXT(I274,"0,0") &amp; J274</f>
        <v>pro 3</v>
      </c>
      <c r="I274" s="6" t="s">
        <v>202</v>
      </c>
      <c r="J274" s="25"/>
      <c r="K274" s="2" t="e">
        <f t="shared" ref="K274:K293" si="37">IF(I274="",D274,D274+0.1)</f>
        <v>#VALUE!</v>
      </c>
      <c r="L274" s="2" t="str">
        <f t="shared" ref="L274:L293" si="38">IF(J274="",I274,I274+0.1)</f>
        <v>pro 3</v>
      </c>
      <c r="M274" s="11"/>
      <c r="N274" s="11"/>
      <c r="O274" s="11"/>
      <c r="P274" s="17"/>
      <c r="Q274" s="10" t="str">
        <f t="shared" ref="Q274:Q281" si="39">IF(HF274=0," ",IF(HF274-P274=0," ",HF274-P274))</f>
        <v xml:space="preserve"> </v>
      </c>
      <c r="R274" s="26"/>
      <c r="S274" s="12"/>
      <c r="T274" s="13" t="str">
        <f t="shared" ref="T274:T293" si="40">IF(SUMIF(AZ274:HE274,"&lt;0")&lt;&gt;0,SUMIF(AZ274:HE274,"&lt;0")*(-1)," ")</f>
        <v xml:space="preserve"> </v>
      </c>
      <c r="U274" s="14"/>
      <c r="V274" s="12"/>
      <c r="W274" s="15"/>
      <c r="X274" s="16"/>
      <c r="Y274" s="47"/>
      <c r="Z274" s="16"/>
      <c r="AA274" s="47"/>
      <c r="AB274" s="16"/>
      <c r="AC274" s="47"/>
      <c r="AD274" s="16"/>
      <c r="AE274" s="47"/>
      <c r="AF274" s="16"/>
      <c r="AG274" s="47"/>
      <c r="AH274" s="16"/>
      <c r="AI274" s="47"/>
      <c r="AJ274" s="16"/>
      <c r="AK274" s="47"/>
      <c r="AL274" s="16"/>
      <c r="AM274" s="184" t="str">
        <f t="shared" ref="AM274:AM289" si="41">TEXT(AN274,"0,0") &amp; AO274</f>
        <v>pro 3</v>
      </c>
      <c r="AN274" s="177" t="s">
        <v>202</v>
      </c>
      <c r="AO274" s="178"/>
      <c r="AP274" s="185">
        <f t="shared" ref="AP274:AP289" si="42">IF(AN274="",AJ274,AJ274+0.1)</f>
        <v>0.1</v>
      </c>
      <c r="AQ274" s="185" t="str">
        <f t="shared" ref="AQ274:AQ289" si="43">IF(AO274="",AN274,AN274+0.1)</f>
        <v>pro 3</v>
      </c>
      <c r="AR274" s="185"/>
      <c r="AS274" s="185"/>
      <c r="AT274" s="186"/>
      <c r="AU274" s="190"/>
      <c r="AV274" s="191" t="str">
        <f t="shared" ref="AV274:AV289" si="44">IF(HO274=0," ",IF(HO274-AU274=0," ",HO274-AU274))</f>
        <v xml:space="preserve"> </v>
      </c>
      <c r="AW274" s="192"/>
    </row>
    <row r="275" spans="3:49" x14ac:dyDescent="0.25">
      <c r="C275" s="86">
        <f t="shared" ref="C275:C294" si="45">C274+1</f>
        <v>2</v>
      </c>
      <c r="D275" s="3" t="s">
        <v>257</v>
      </c>
      <c r="E275" s="11"/>
      <c r="F275" s="11"/>
      <c r="G275" s="11"/>
      <c r="H275" s="28" t="str">
        <f t="shared" si="36"/>
        <v>pro 3</v>
      </c>
      <c r="I275" s="6" t="s">
        <v>202</v>
      </c>
      <c r="J275" s="25" t="s">
        <v>1</v>
      </c>
      <c r="K275" s="2" t="e">
        <f t="shared" si="37"/>
        <v>#VALUE!</v>
      </c>
      <c r="L275" s="2" t="str">
        <f t="shared" si="38"/>
        <v>pro 3</v>
      </c>
      <c r="M275" s="11"/>
      <c r="N275" s="11"/>
      <c r="O275" s="11"/>
      <c r="P275" s="17"/>
      <c r="Q275" s="10" t="str">
        <f t="shared" si="39"/>
        <v xml:space="preserve"> </v>
      </c>
      <c r="R275" s="26"/>
      <c r="S275" s="12"/>
      <c r="T275" s="13" t="str">
        <f t="shared" si="40"/>
        <v xml:space="preserve"> </v>
      </c>
      <c r="U275" s="14"/>
      <c r="V275" s="12"/>
      <c r="W275" s="15"/>
      <c r="X275" s="16"/>
      <c r="Y275" s="47"/>
      <c r="Z275" s="16"/>
      <c r="AA275" s="47"/>
      <c r="AB275" s="16"/>
      <c r="AC275" s="47"/>
      <c r="AD275" s="16"/>
      <c r="AE275" s="47"/>
      <c r="AF275" s="16"/>
      <c r="AG275" s="47"/>
      <c r="AH275" s="16"/>
      <c r="AI275" s="47"/>
      <c r="AJ275" s="16"/>
      <c r="AK275" s="47"/>
      <c r="AL275" s="16"/>
      <c r="AM275" s="184" t="str">
        <f t="shared" si="41"/>
        <v>pro 3</v>
      </c>
      <c r="AN275" s="177" t="s">
        <v>202</v>
      </c>
      <c r="AO275" s="178" t="s">
        <v>1</v>
      </c>
      <c r="AP275" s="185">
        <f t="shared" si="42"/>
        <v>0.1</v>
      </c>
      <c r="AQ275" s="185" t="str">
        <f t="shared" si="43"/>
        <v>pro 3</v>
      </c>
      <c r="AR275" s="185"/>
      <c r="AS275" s="185"/>
      <c r="AT275" s="186"/>
      <c r="AU275" s="190"/>
      <c r="AV275" s="191" t="str">
        <f t="shared" si="44"/>
        <v xml:space="preserve"> </v>
      </c>
      <c r="AW275" s="192"/>
    </row>
    <row r="276" spans="3:49" x14ac:dyDescent="0.25">
      <c r="C276" s="86">
        <f t="shared" si="45"/>
        <v>3</v>
      </c>
      <c r="D276" s="3" t="s">
        <v>169</v>
      </c>
      <c r="E276" s="11"/>
      <c r="F276" s="11"/>
      <c r="G276" s="11"/>
      <c r="H276" s="28" t="str">
        <f t="shared" si="36"/>
        <v>pro 2</v>
      </c>
      <c r="I276" s="6" t="s">
        <v>232</v>
      </c>
      <c r="J276" s="25" t="s">
        <v>1</v>
      </c>
      <c r="K276" s="2" t="e">
        <f t="shared" si="37"/>
        <v>#VALUE!</v>
      </c>
      <c r="L276" s="2" t="str">
        <f t="shared" si="38"/>
        <v>pro 2</v>
      </c>
      <c r="M276" s="11"/>
      <c r="N276" s="11"/>
      <c r="O276" s="11"/>
      <c r="P276" s="17"/>
      <c r="Q276" s="10" t="str">
        <f t="shared" si="39"/>
        <v xml:space="preserve"> </v>
      </c>
      <c r="R276" s="26"/>
      <c r="S276" s="12"/>
      <c r="T276" s="13" t="str">
        <f t="shared" si="40"/>
        <v xml:space="preserve"> </v>
      </c>
      <c r="U276" s="14"/>
      <c r="V276" s="12"/>
      <c r="W276" s="15"/>
      <c r="X276" s="16"/>
      <c r="Y276" s="47"/>
      <c r="Z276" s="16"/>
      <c r="AA276" s="47"/>
      <c r="AB276" s="16"/>
      <c r="AC276" s="47"/>
      <c r="AD276" s="16"/>
      <c r="AE276" s="47"/>
      <c r="AF276" s="16"/>
      <c r="AG276" s="47"/>
      <c r="AH276" s="16"/>
      <c r="AI276" s="47"/>
      <c r="AJ276" s="16"/>
      <c r="AK276" s="47"/>
      <c r="AL276" s="16"/>
      <c r="AM276" s="184" t="str">
        <f t="shared" si="41"/>
        <v>pro 2</v>
      </c>
      <c r="AN276" s="177" t="s">
        <v>232</v>
      </c>
      <c r="AO276" s="178" t="s">
        <v>1</v>
      </c>
      <c r="AP276" s="185">
        <f t="shared" si="42"/>
        <v>0.1</v>
      </c>
      <c r="AQ276" s="185" t="str">
        <f t="shared" si="43"/>
        <v>pro 2</v>
      </c>
      <c r="AR276" s="185"/>
      <c r="AS276" s="185"/>
      <c r="AT276" s="186"/>
      <c r="AU276" s="190"/>
      <c r="AV276" s="191" t="str">
        <f t="shared" si="44"/>
        <v xml:space="preserve"> </v>
      </c>
      <c r="AW276" s="192"/>
    </row>
    <row r="277" spans="3:49" x14ac:dyDescent="0.25">
      <c r="C277" s="86">
        <f t="shared" si="45"/>
        <v>4</v>
      </c>
      <c r="D277" s="3" t="s">
        <v>331</v>
      </c>
      <c r="E277" s="11"/>
      <c r="F277" s="11"/>
      <c r="G277" s="11"/>
      <c r="H277" s="28" t="str">
        <f t="shared" ref="H277" si="46">TEXT(I277,"0,0") &amp; J277</f>
        <v>pro 2</v>
      </c>
      <c r="I277" s="6" t="s">
        <v>232</v>
      </c>
      <c r="J277" s="25" t="s">
        <v>1</v>
      </c>
      <c r="K277" s="2" t="e">
        <f t="shared" ref="K277" si="47">IF(I277="",D277,D277+0.1)</f>
        <v>#VALUE!</v>
      </c>
      <c r="L277" s="2" t="str">
        <f t="shared" ref="L277" si="48">IF(J277="",I277,I277+0.1)</f>
        <v>pro 2</v>
      </c>
      <c r="M277" s="11"/>
      <c r="N277" s="11"/>
      <c r="O277" s="11"/>
      <c r="P277" s="17"/>
      <c r="Q277" s="10" t="str">
        <f>IF(HF277=0," ",IF(HF277-P277=0," ",HF277-P277))</f>
        <v xml:space="preserve"> </v>
      </c>
      <c r="R277" s="26"/>
      <c r="S277" s="12"/>
      <c r="T277" s="13" t="str">
        <f t="shared" ref="T277" si="49">IF(SUMIF(AZ277:HE277,"&lt;0")&lt;&gt;0,SUMIF(AZ277:HE277,"&lt;0")*(-1)," ")</f>
        <v xml:space="preserve"> </v>
      </c>
      <c r="U277" s="14"/>
      <c r="V277" s="12"/>
      <c r="W277" s="15"/>
      <c r="X277" s="16"/>
      <c r="Y277" s="47"/>
      <c r="Z277" s="16"/>
      <c r="AA277" s="47"/>
      <c r="AB277" s="16"/>
      <c r="AC277" s="47"/>
      <c r="AD277" s="16"/>
      <c r="AE277" s="47"/>
      <c r="AF277" s="16"/>
      <c r="AG277" s="47"/>
      <c r="AH277" s="16"/>
      <c r="AI277" s="47"/>
      <c r="AJ277" s="16"/>
      <c r="AK277" s="47"/>
      <c r="AL277" s="16"/>
      <c r="AM277" s="184" t="str">
        <f>TEXT(AN277,"0,0") &amp; AO277</f>
        <v>pro</v>
      </c>
      <c r="AN277" s="177" t="s">
        <v>216</v>
      </c>
      <c r="AO277" s="178" t="s">
        <v>1</v>
      </c>
      <c r="AP277" s="185">
        <f>IF(AN277="",AJ277,AJ277+0.1)</f>
        <v>0.1</v>
      </c>
      <c r="AQ277" s="185" t="str">
        <f>IF(AO277="",AN277,AN277+0.1)</f>
        <v>pro</v>
      </c>
      <c r="AR277" s="185"/>
      <c r="AS277" s="185"/>
      <c r="AT277" s="186"/>
      <c r="AU277" s="190"/>
      <c r="AV277" s="191" t="str">
        <f>IF(HO277=0," ",IF(HO277-AU277=0," ",HO277-AU277))</f>
        <v xml:space="preserve"> </v>
      </c>
      <c r="AW277" s="192"/>
    </row>
    <row r="278" spans="3:49" x14ac:dyDescent="0.25">
      <c r="C278" s="86">
        <f t="shared" si="45"/>
        <v>5</v>
      </c>
      <c r="D278" s="3" t="s">
        <v>231</v>
      </c>
      <c r="E278" s="11"/>
      <c r="F278" s="11"/>
      <c r="G278" s="11"/>
      <c r="H278" s="27" t="str">
        <f t="shared" ref="H278" si="50">TEXT(I278,"0,0") &amp; J278</f>
        <v>pro 2</v>
      </c>
      <c r="I278" s="6" t="s">
        <v>232</v>
      </c>
      <c r="J278" s="25" t="s">
        <v>1</v>
      </c>
      <c r="K278" s="2" t="e">
        <f t="shared" ref="K278" si="51">IF(I278="",D278,D278+0.1)</f>
        <v>#VALUE!</v>
      </c>
      <c r="L278" s="2" t="str">
        <f t="shared" ref="L278" si="52">IF(J278="",I278,I278+0.1)</f>
        <v>pro 2</v>
      </c>
      <c r="M278" s="11"/>
      <c r="N278" s="11"/>
      <c r="O278" s="11"/>
      <c r="P278" s="17"/>
      <c r="Q278" s="10" t="str">
        <f t="shared" ref="Q278" si="53">IF(HF278=0," ",IF(HF278-P278=0," ",HF278-P278))</f>
        <v xml:space="preserve"> </v>
      </c>
      <c r="R278" s="26"/>
      <c r="S278" s="12"/>
      <c r="T278" s="13" t="str">
        <f t="shared" ref="T278" si="54">IF(SUMIF(AZ278:HE278,"&lt;0")&lt;&gt;0,SUMIF(AZ278:HE278,"&lt;0")*(-1)," ")</f>
        <v xml:space="preserve"> </v>
      </c>
      <c r="U278" s="14"/>
      <c r="V278" s="12"/>
      <c r="W278" s="15"/>
      <c r="X278" s="16"/>
      <c r="Y278" s="47"/>
      <c r="Z278" s="16"/>
      <c r="AA278" s="47"/>
      <c r="AB278" s="16"/>
      <c r="AC278" s="47"/>
      <c r="AD278" s="16"/>
      <c r="AE278" s="47"/>
      <c r="AF278" s="16"/>
      <c r="AG278" s="47"/>
      <c r="AH278" s="16"/>
      <c r="AI278" s="47"/>
      <c r="AJ278" s="16"/>
      <c r="AK278" s="47"/>
      <c r="AL278" s="16"/>
      <c r="AM278" s="193" t="str">
        <f t="shared" ref="AM278" si="55">TEXT(AN278,"0,0") &amp; AO278</f>
        <v>pro 2</v>
      </c>
      <c r="AN278" s="177" t="s">
        <v>232</v>
      </c>
      <c r="AO278" s="178" t="s">
        <v>1</v>
      </c>
      <c r="AP278" s="185">
        <f t="shared" ref="AP278" si="56">IF(AN278="",AJ278,AJ278+0.1)</f>
        <v>0.1</v>
      </c>
      <c r="AQ278" s="185" t="str">
        <f t="shared" ref="AQ278" si="57">IF(AO278="",AN278,AN278+0.1)</f>
        <v>pro 2</v>
      </c>
      <c r="AR278" s="185"/>
      <c r="AS278" s="185"/>
      <c r="AT278" s="186"/>
      <c r="AU278" s="190"/>
      <c r="AV278" s="191" t="str">
        <f t="shared" ref="AV278" si="58">IF(HO278=0," ",IF(HO278-AU278=0," ",HO278-AU278))</f>
        <v xml:space="preserve"> </v>
      </c>
      <c r="AW278" s="192"/>
    </row>
    <row r="279" spans="3:49" x14ac:dyDescent="0.25">
      <c r="C279" s="86">
        <f t="shared" si="45"/>
        <v>6</v>
      </c>
      <c r="D279" s="3" t="s">
        <v>330</v>
      </c>
      <c r="E279" s="11"/>
      <c r="F279" s="11"/>
      <c r="G279" s="11"/>
      <c r="H279" s="27" t="str">
        <f t="shared" si="36"/>
        <v>pro 2</v>
      </c>
      <c r="I279" s="6" t="s">
        <v>232</v>
      </c>
      <c r="J279" s="25" t="s">
        <v>1</v>
      </c>
      <c r="K279" s="2" t="e">
        <f t="shared" si="37"/>
        <v>#VALUE!</v>
      </c>
      <c r="L279" s="2" t="str">
        <f t="shared" si="38"/>
        <v>pro 2</v>
      </c>
      <c r="M279" s="11"/>
      <c r="N279" s="11"/>
      <c r="O279" s="11"/>
      <c r="P279" s="17"/>
      <c r="Q279" s="10" t="str">
        <f t="shared" si="39"/>
        <v xml:space="preserve"> </v>
      </c>
      <c r="R279" s="26"/>
      <c r="S279" s="12"/>
      <c r="T279" s="13" t="str">
        <f t="shared" si="40"/>
        <v xml:space="preserve"> </v>
      </c>
      <c r="U279" s="14"/>
      <c r="V279" s="12"/>
      <c r="W279" s="15"/>
      <c r="X279" s="16"/>
      <c r="Y279" s="47"/>
      <c r="Z279" s="16"/>
      <c r="AA279" s="47"/>
      <c r="AB279" s="16"/>
      <c r="AC279" s="47"/>
      <c r="AD279" s="16"/>
      <c r="AE279" s="47"/>
      <c r="AF279" s="16"/>
      <c r="AG279" s="47"/>
      <c r="AH279" s="16"/>
      <c r="AI279" s="47"/>
      <c r="AJ279" s="16"/>
      <c r="AK279" s="47"/>
      <c r="AL279" s="16"/>
      <c r="AM279" s="193" t="str">
        <f t="shared" si="41"/>
        <v>pro 2</v>
      </c>
      <c r="AN279" s="177" t="s">
        <v>232</v>
      </c>
      <c r="AO279" s="178" t="s">
        <v>1</v>
      </c>
      <c r="AP279" s="185">
        <f t="shared" si="42"/>
        <v>0.1</v>
      </c>
      <c r="AQ279" s="185" t="str">
        <f t="shared" si="43"/>
        <v>pro 2</v>
      </c>
      <c r="AR279" s="185"/>
      <c r="AS279" s="185"/>
      <c r="AT279" s="186"/>
      <c r="AU279" s="190"/>
      <c r="AV279" s="191" t="str">
        <f t="shared" si="44"/>
        <v xml:space="preserve"> </v>
      </c>
      <c r="AW279" s="192"/>
    </row>
    <row r="280" spans="3:49" x14ac:dyDescent="0.25">
      <c r="C280" s="86">
        <f t="shared" si="45"/>
        <v>7</v>
      </c>
      <c r="D280" s="3" t="s">
        <v>172</v>
      </c>
      <c r="E280" s="11"/>
      <c r="F280" s="11"/>
      <c r="G280" s="11"/>
      <c r="H280" s="28" t="str">
        <f t="shared" si="36"/>
        <v>pro 1</v>
      </c>
      <c r="I280" s="6" t="s">
        <v>173</v>
      </c>
      <c r="J280" s="25" t="s">
        <v>1</v>
      </c>
      <c r="K280" s="2" t="e">
        <f t="shared" si="37"/>
        <v>#VALUE!</v>
      </c>
      <c r="L280" s="2" t="str">
        <f t="shared" si="38"/>
        <v>pro 1</v>
      </c>
      <c r="M280" s="11"/>
      <c r="N280" s="11"/>
      <c r="O280" s="11"/>
      <c r="P280" s="17"/>
      <c r="Q280" s="10" t="str">
        <f t="shared" si="39"/>
        <v xml:space="preserve"> </v>
      </c>
      <c r="R280" s="26"/>
      <c r="S280" s="12"/>
      <c r="T280" s="13" t="str">
        <f t="shared" si="40"/>
        <v xml:space="preserve"> </v>
      </c>
      <c r="U280" s="14"/>
      <c r="V280" s="12"/>
      <c r="W280" s="15"/>
      <c r="X280" s="16"/>
      <c r="Y280" s="47"/>
      <c r="Z280" s="16"/>
      <c r="AA280" s="47"/>
      <c r="AB280" s="16"/>
      <c r="AC280" s="47"/>
      <c r="AD280" s="16"/>
      <c r="AE280" s="47"/>
      <c r="AF280" s="16"/>
      <c r="AG280" s="47"/>
      <c r="AH280" s="16"/>
      <c r="AI280" s="47"/>
      <c r="AJ280" s="16"/>
      <c r="AK280" s="47"/>
      <c r="AL280" s="16"/>
      <c r="AM280" s="184" t="str">
        <f t="shared" si="41"/>
        <v>pro 1</v>
      </c>
      <c r="AN280" s="177" t="s">
        <v>173</v>
      </c>
      <c r="AO280" s="178" t="s">
        <v>1</v>
      </c>
      <c r="AP280" s="185">
        <f t="shared" si="42"/>
        <v>0.1</v>
      </c>
      <c r="AQ280" s="185" t="str">
        <f t="shared" si="43"/>
        <v>pro 1</v>
      </c>
      <c r="AR280" s="185"/>
      <c r="AS280" s="185"/>
      <c r="AT280" s="186"/>
      <c r="AU280" s="190"/>
      <c r="AV280" s="191" t="str">
        <f t="shared" si="44"/>
        <v xml:space="preserve"> </v>
      </c>
      <c r="AW280" s="192"/>
    </row>
    <row r="281" spans="3:49" x14ac:dyDescent="0.25">
      <c r="C281" s="86">
        <f t="shared" si="45"/>
        <v>8</v>
      </c>
      <c r="D281" s="3" t="s">
        <v>178</v>
      </c>
      <c r="E281" s="11"/>
      <c r="F281" s="11"/>
      <c r="G281" s="11"/>
      <c r="H281" s="28" t="str">
        <f t="shared" si="36"/>
        <v>pro 1</v>
      </c>
      <c r="I281" s="6" t="s">
        <v>173</v>
      </c>
      <c r="J281" s="25" t="s">
        <v>1</v>
      </c>
      <c r="K281" s="2" t="e">
        <f t="shared" si="37"/>
        <v>#VALUE!</v>
      </c>
      <c r="L281" s="2" t="str">
        <f t="shared" si="38"/>
        <v>pro 1</v>
      </c>
      <c r="M281" s="11"/>
      <c r="N281" s="11"/>
      <c r="O281" s="11"/>
      <c r="P281" s="17"/>
      <c r="Q281" s="10" t="str">
        <f t="shared" si="39"/>
        <v xml:space="preserve"> </v>
      </c>
      <c r="R281" s="26"/>
      <c r="S281" s="12"/>
      <c r="T281" s="13" t="str">
        <f t="shared" si="40"/>
        <v xml:space="preserve"> </v>
      </c>
      <c r="U281" s="14"/>
      <c r="V281" s="12"/>
      <c r="W281" s="15"/>
      <c r="X281" s="16"/>
      <c r="Y281" s="47"/>
      <c r="Z281" s="16"/>
      <c r="AA281" s="47"/>
      <c r="AB281" s="16"/>
      <c r="AC281" s="47"/>
      <c r="AD281" s="16"/>
      <c r="AE281" s="47"/>
      <c r="AF281" s="16"/>
      <c r="AG281" s="47"/>
      <c r="AH281" s="16"/>
      <c r="AI281" s="47"/>
      <c r="AJ281" s="16"/>
      <c r="AK281" s="47"/>
      <c r="AL281" s="16"/>
      <c r="AM281" s="184" t="str">
        <f t="shared" si="41"/>
        <v>pro 1</v>
      </c>
      <c r="AN281" s="177" t="s">
        <v>173</v>
      </c>
      <c r="AO281" s="178" t="s">
        <v>1</v>
      </c>
      <c r="AP281" s="185">
        <f t="shared" si="42"/>
        <v>0.1</v>
      </c>
      <c r="AQ281" s="185" t="str">
        <f t="shared" si="43"/>
        <v>pro 1</v>
      </c>
      <c r="AR281" s="185"/>
      <c r="AS281" s="185"/>
      <c r="AT281" s="186"/>
      <c r="AU281" s="190"/>
      <c r="AV281" s="191" t="str">
        <f t="shared" si="44"/>
        <v xml:space="preserve"> </v>
      </c>
      <c r="AW281" s="192"/>
    </row>
    <row r="282" spans="3:49" x14ac:dyDescent="0.25">
      <c r="C282" s="86">
        <f t="shared" si="45"/>
        <v>9</v>
      </c>
      <c r="D282" s="3" t="s">
        <v>190</v>
      </c>
      <c r="E282" s="11"/>
      <c r="F282" s="11"/>
      <c r="G282" s="11"/>
      <c r="H282" s="28" t="str">
        <f t="shared" si="36"/>
        <v>pro 1</v>
      </c>
      <c r="I282" s="6" t="s">
        <v>173</v>
      </c>
      <c r="J282" s="25"/>
      <c r="K282" s="2" t="e">
        <f t="shared" si="37"/>
        <v>#VALUE!</v>
      </c>
      <c r="L282" s="2" t="str">
        <f t="shared" si="38"/>
        <v>pro 1</v>
      </c>
      <c r="M282" s="11"/>
      <c r="N282" s="11"/>
      <c r="O282" s="11"/>
      <c r="P282" s="17"/>
      <c r="Q282" s="10"/>
      <c r="R282" s="26"/>
      <c r="S282" s="12"/>
      <c r="T282" s="13"/>
      <c r="U282" s="14"/>
      <c r="V282" s="12"/>
      <c r="W282" s="15"/>
      <c r="X282" s="16"/>
      <c r="Y282" s="49"/>
      <c r="Z282" s="13"/>
      <c r="AA282" s="49"/>
      <c r="AB282" s="13"/>
      <c r="AC282" s="49"/>
      <c r="AD282" s="13"/>
      <c r="AE282" s="49"/>
      <c r="AF282" s="13"/>
      <c r="AG282" s="49"/>
      <c r="AH282" s="13"/>
      <c r="AI282" s="49"/>
      <c r="AJ282" s="13"/>
      <c r="AK282" s="49"/>
      <c r="AL282" s="13"/>
      <c r="AM282" s="184" t="str">
        <f t="shared" si="41"/>
        <v>pro 1</v>
      </c>
      <c r="AN282" s="177" t="s">
        <v>173</v>
      </c>
      <c r="AO282" s="178" t="s">
        <v>1</v>
      </c>
      <c r="AP282" s="185">
        <f t="shared" si="42"/>
        <v>0.1</v>
      </c>
      <c r="AQ282" s="185" t="str">
        <f t="shared" si="43"/>
        <v>pro 1</v>
      </c>
      <c r="AR282" s="185"/>
      <c r="AS282" s="185"/>
      <c r="AT282" s="186"/>
      <c r="AU282" s="190"/>
      <c r="AV282" s="191" t="str">
        <f t="shared" si="44"/>
        <v xml:space="preserve"> </v>
      </c>
      <c r="AW282" s="192"/>
    </row>
    <row r="283" spans="3:49" x14ac:dyDescent="0.25">
      <c r="C283" s="86">
        <f t="shared" si="45"/>
        <v>10</v>
      </c>
      <c r="D283" s="3" t="s">
        <v>193</v>
      </c>
      <c r="E283" s="11"/>
      <c r="F283" s="11"/>
      <c r="G283" s="11"/>
      <c r="H283" s="28" t="str">
        <f t="shared" si="36"/>
        <v>pro 1</v>
      </c>
      <c r="I283" s="6" t="s">
        <v>173</v>
      </c>
      <c r="J283" s="25"/>
      <c r="K283" s="2" t="e">
        <f t="shared" si="37"/>
        <v>#VALUE!</v>
      </c>
      <c r="L283" s="2" t="str">
        <f t="shared" si="38"/>
        <v>pro 1</v>
      </c>
      <c r="M283" s="11"/>
      <c r="N283" s="11"/>
      <c r="O283" s="11"/>
      <c r="P283" s="17"/>
      <c r="Q283" s="10"/>
      <c r="R283" s="26"/>
      <c r="S283" s="12"/>
      <c r="T283" s="13"/>
      <c r="U283" s="14"/>
      <c r="V283" s="12"/>
      <c r="W283" s="15"/>
      <c r="X283" s="16"/>
      <c r="Y283" s="49"/>
      <c r="Z283" s="13"/>
      <c r="AA283" s="49"/>
      <c r="AB283" s="13"/>
      <c r="AC283" s="49"/>
      <c r="AD283" s="13"/>
      <c r="AE283" s="49"/>
      <c r="AF283" s="13"/>
      <c r="AG283" s="49"/>
      <c r="AH283" s="13"/>
      <c r="AI283" s="49"/>
      <c r="AJ283" s="13"/>
      <c r="AK283" s="49"/>
      <c r="AL283" s="13"/>
      <c r="AM283" s="184" t="str">
        <f t="shared" si="41"/>
        <v>pro 1</v>
      </c>
      <c r="AN283" s="177" t="s">
        <v>173</v>
      </c>
      <c r="AO283" s="178" t="s">
        <v>1</v>
      </c>
      <c r="AP283" s="185">
        <f t="shared" si="42"/>
        <v>0.1</v>
      </c>
      <c r="AQ283" s="185" t="str">
        <f t="shared" si="43"/>
        <v>pro 1</v>
      </c>
      <c r="AR283" s="185"/>
      <c r="AS283" s="185"/>
      <c r="AT283" s="186"/>
      <c r="AU283" s="190"/>
      <c r="AV283" s="191" t="str">
        <f t="shared" si="44"/>
        <v xml:space="preserve"> </v>
      </c>
      <c r="AW283" s="192"/>
    </row>
    <row r="284" spans="3:49" x14ac:dyDescent="0.25">
      <c r="C284" s="86">
        <f t="shared" si="45"/>
        <v>11</v>
      </c>
      <c r="D284" s="3" t="s">
        <v>129</v>
      </c>
      <c r="E284" s="11"/>
      <c r="F284" s="11"/>
      <c r="G284" s="11"/>
      <c r="H284" s="28" t="str">
        <f t="shared" ref="H284:H286" si="59">TEXT(I284,"0,0") &amp; J284</f>
        <v>pro 1</v>
      </c>
      <c r="I284" s="6" t="s">
        <v>173</v>
      </c>
      <c r="J284" s="25" t="s">
        <v>1</v>
      </c>
      <c r="K284" s="2" t="e">
        <f t="shared" ref="K284:K286" si="60">IF(I284="",D284,D284+0.1)</f>
        <v>#VALUE!</v>
      </c>
      <c r="L284" s="2" t="str">
        <f t="shared" ref="L284:L286" si="61">IF(J284="",I284,I284+0.1)</f>
        <v>pro 1</v>
      </c>
      <c r="M284" s="11"/>
      <c r="N284" s="11"/>
      <c r="O284" s="11"/>
      <c r="P284" s="17"/>
      <c r="Q284" s="10" t="str">
        <f>IF(HF284=0," ",IF(HF284-P284=0," ",HF284-P284))</f>
        <v xml:space="preserve"> </v>
      </c>
      <c r="R284" s="26"/>
      <c r="S284" s="12"/>
      <c r="T284" s="13" t="str">
        <f t="shared" ref="T284:T286" si="62">IF(SUMIF(AZ284:HE284,"&lt;0")&lt;&gt;0,SUMIF(AZ284:HE284,"&lt;0")*(-1)," ")</f>
        <v xml:space="preserve"> </v>
      </c>
      <c r="U284" s="14"/>
      <c r="V284" s="12"/>
      <c r="W284" s="15"/>
      <c r="X284" s="16"/>
      <c r="Y284" s="47"/>
      <c r="Z284" s="16"/>
      <c r="AA284" s="47"/>
      <c r="AB284" s="16"/>
      <c r="AC284" s="47"/>
      <c r="AD284" s="16"/>
      <c r="AE284" s="47"/>
      <c r="AF284" s="16"/>
      <c r="AG284" s="47"/>
      <c r="AH284" s="16"/>
      <c r="AI284" s="47"/>
      <c r="AJ284" s="16"/>
      <c r="AK284" s="47"/>
      <c r="AL284" s="16"/>
      <c r="AM284" s="184" t="str">
        <f t="shared" ref="AM284:AM286" si="63">TEXT(AN284,"0,0") &amp; AO284</f>
        <v>5,0</v>
      </c>
      <c r="AN284" s="177">
        <v>5</v>
      </c>
      <c r="AO284" s="178" t="s">
        <v>1</v>
      </c>
      <c r="AP284" s="185">
        <f t="shared" ref="AP284:AP286" si="64">IF(AN284="",AJ284,AJ284+0.1)</f>
        <v>0.1</v>
      </c>
      <c r="AQ284" s="185">
        <f t="shared" ref="AQ284:AQ286" si="65">IF(AO284="",AN284,AN284+0.1)</f>
        <v>5</v>
      </c>
      <c r="AR284" s="185"/>
      <c r="AS284" s="185"/>
      <c r="AT284" s="186"/>
      <c r="AU284" s="190"/>
      <c r="AV284" s="191" t="str">
        <f t="shared" ref="AV284:AV286" si="66">IF(HO284=0," ",IF(HO284-AU284=0," ",HO284-AU284))</f>
        <v xml:space="preserve"> </v>
      </c>
      <c r="AW284" s="192"/>
    </row>
    <row r="285" spans="3:49" x14ac:dyDescent="0.25">
      <c r="C285" s="86">
        <f t="shared" si="45"/>
        <v>12</v>
      </c>
      <c r="D285" s="3" t="s">
        <v>268</v>
      </c>
      <c r="E285" s="11"/>
      <c r="F285" s="11"/>
      <c r="G285" s="11"/>
      <c r="H285" s="28" t="str">
        <f t="shared" si="59"/>
        <v>pro 1</v>
      </c>
      <c r="I285" s="6" t="s">
        <v>173</v>
      </c>
      <c r="J285" s="25" t="s">
        <v>1</v>
      </c>
      <c r="K285" s="2" t="e">
        <f t="shared" si="60"/>
        <v>#VALUE!</v>
      </c>
      <c r="L285" s="2" t="str">
        <f t="shared" si="61"/>
        <v>pro 1</v>
      </c>
      <c r="M285" s="11"/>
      <c r="N285" s="11"/>
      <c r="O285" s="11"/>
      <c r="P285" s="17"/>
      <c r="Q285" s="10" t="str">
        <f>IF(HF285=0," ",IF(HF285-P285=0," ",HF285-P285))</f>
        <v xml:space="preserve"> </v>
      </c>
      <c r="R285" s="26"/>
      <c r="S285" s="12"/>
      <c r="T285" s="13" t="str">
        <f t="shared" si="62"/>
        <v xml:space="preserve"> </v>
      </c>
      <c r="U285" s="14"/>
      <c r="V285" s="12"/>
      <c r="W285" s="15"/>
      <c r="X285" s="16"/>
      <c r="Y285" s="47"/>
      <c r="Z285" s="16"/>
      <c r="AA285" s="47"/>
      <c r="AB285" s="16"/>
      <c r="AC285" s="47"/>
      <c r="AD285" s="16"/>
      <c r="AE285" s="47"/>
      <c r="AF285" s="16"/>
      <c r="AG285" s="47"/>
      <c r="AH285" s="16"/>
      <c r="AI285" s="47"/>
      <c r="AJ285" s="16"/>
      <c r="AK285" s="47"/>
      <c r="AL285" s="16"/>
      <c r="AM285" s="184" t="str">
        <f>TEXT(AN285,"0,0") &amp; AO285</f>
        <v>pro</v>
      </c>
      <c r="AN285" s="177" t="s">
        <v>216</v>
      </c>
      <c r="AO285" s="178" t="s">
        <v>1</v>
      </c>
      <c r="AP285" s="185">
        <f>IF(AN285="",AJ285,AJ285+0.1)</f>
        <v>0.1</v>
      </c>
      <c r="AQ285" s="185" t="str">
        <f>IF(AO285="",AN285,AN285+0.1)</f>
        <v>pro</v>
      </c>
      <c r="AR285" s="185"/>
      <c r="AS285" s="185"/>
      <c r="AT285" s="186"/>
      <c r="AU285" s="190"/>
      <c r="AV285" s="191" t="str">
        <f>IF(HO285=0," ",IF(HO285-AU285=0," ",HO285-AU285))</f>
        <v xml:space="preserve"> </v>
      </c>
      <c r="AW285" s="192"/>
    </row>
    <row r="286" spans="3:49" x14ac:dyDescent="0.25">
      <c r="C286" s="86">
        <f t="shared" si="45"/>
        <v>13</v>
      </c>
      <c r="D286" s="3" t="s">
        <v>262</v>
      </c>
      <c r="E286" s="11"/>
      <c r="F286" s="11"/>
      <c r="G286" s="11"/>
      <c r="H286" s="28" t="str">
        <f t="shared" si="59"/>
        <v>pro 1</v>
      </c>
      <c r="I286" s="6" t="s">
        <v>173</v>
      </c>
      <c r="J286" s="25" t="s">
        <v>1</v>
      </c>
      <c r="K286" s="2" t="e">
        <f t="shared" si="60"/>
        <v>#VALUE!</v>
      </c>
      <c r="L286" s="2" t="str">
        <f t="shared" si="61"/>
        <v>pro 1</v>
      </c>
      <c r="M286" s="11"/>
      <c r="N286" s="11"/>
      <c r="O286" s="11"/>
      <c r="P286" s="17"/>
      <c r="Q286" s="10" t="str">
        <f>IF(HF286=0," ",IF(HF286-P286=0," ",HF286-P286))</f>
        <v xml:space="preserve"> </v>
      </c>
      <c r="R286" s="26"/>
      <c r="S286" s="12"/>
      <c r="T286" s="13" t="str">
        <f t="shared" si="62"/>
        <v xml:space="preserve"> </v>
      </c>
      <c r="U286" s="14"/>
      <c r="V286" s="12"/>
      <c r="W286" s="15"/>
      <c r="X286" s="16"/>
      <c r="Y286" s="47"/>
      <c r="Z286" s="16"/>
      <c r="AA286" s="47"/>
      <c r="AB286" s="16"/>
      <c r="AC286" s="47"/>
      <c r="AD286" s="16"/>
      <c r="AE286" s="47"/>
      <c r="AF286" s="16"/>
      <c r="AG286" s="47"/>
      <c r="AH286" s="16"/>
      <c r="AI286" s="47"/>
      <c r="AJ286" s="16"/>
      <c r="AK286" s="47"/>
      <c r="AL286" s="16"/>
      <c r="AM286" s="184" t="str">
        <f t="shared" si="63"/>
        <v>pro 1</v>
      </c>
      <c r="AN286" s="177" t="s">
        <v>173</v>
      </c>
      <c r="AO286" s="178" t="s">
        <v>1</v>
      </c>
      <c r="AP286" s="185">
        <f t="shared" si="64"/>
        <v>0.1</v>
      </c>
      <c r="AQ286" s="185" t="str">
        <f t="shared" si="65"/>
        <v>pro 1</v>
      </c>
      <c r="AR286" s="185"/>
      <c r="AS286" s="185"/>
      <c r="AT286" s="186"/>
      <c r="AU286" s="190"/>
      <c r="AV286" s="191" t="str">
        <f t="shared" si="66"/>
        <v xml:space="preserve"> </v>
      </c>
      <c r="AW286" s="192"/>
    </row>
    <row r="287" spans="3:49" x14ac:dyDescent="0.25">
      <c r="C287" s="86">
        <f t="shared" si="45"/>
        <v>14</v>
      </c>
      <c r="D287" s="3" t="s">
        <v>248</v>
      </c>
      <c r="E287" s="11"/>
      <c r="F287" s="11"/>
      <c r="G287" s="11"/>
      <c r="H287" s="28" t="str">
        <f t="shared" si="36"/>
        <v>pro 1</v>
      </c>
      <c r="I287" s="6" t="s">
        <v>173</v>
      </c>
      <c r="J287" s="25" t="s">
        <v>1</v>
      </c>
      <c r="K287" s="2" t="e">
        <f t="shared" si="37"/>
        <v>#VALUE!</v>
      </c>
      <c r="L287" s="2" t="str">
        <f t="shared" si="38"/>
        <v>pro 1</v>
      </c>
      <c r="M287" s="11"/>
      <c r="N287" s="11"/>
      <c r="O287" s="11"/>
      <c r="P287" s="17"/>
      <c r="Q287" s="10" t="str">
        <f>IF(HF287=0," ",IF(HF287-P287=0," ",HF287-P287))</f>
        <v xml:space="preserve"> </v>
      </c>
      <c r="R287" s="26"/>
      <c r="S287" s="12"/>
      <c r="T287" s="13" t="str">
        <f t="shared" si="40"/>
        <v xml:space="preserve"> </v>
      </c>
      <c r="U287" s="14"/>
      <c r="V287" s="12"/>
      <c r="W287" s="15"/>
      <c r="X287" s="16"/>
      <c r="Y287" s="47"/>
      <c r="Z287" s="16"/>
      <c r="AA287" s="47"/>
      <c r="AB287" s="16"/>
      <c r="AC287" s="47"/>
      <c r="AD287" s="16"/>
      <c r="AE287" s="47"/>
      <c r="AF287" s="16"/>
      <c r="AG287" s="47"/>
      <c r="AH287" s="16"/>
      <c r="AI287" s="47"/>
      <c r="AJ287" s="16"/>
      <c r="AK287" s="47"/>
      <c r="AL287" s="16"/>
      <c r="AM287" s="184" t="str">
        <f t="shared" si="41"/>
        <v>pro 1</v>
      </c>
      <c r="AN287" s="177" t="s">
        <v>173</v>
      </c>
      <c r="AO287" s="178" t="s">
        <v>1</v>
      </c>
      <c r="AP287" s="185">
        <f t="shared" si="42"/>
        <v>0.1</v>
      </c>
      <c r="AQ287" s="185" t="str">
        <f t="shared" si="43"/>
        <v>pro 1</v>
      </c>
      <c r="AR287" s="185"/>
      <c r="AS287" s="185"/>
      <c r="AT287" s="186"/>
      <c r="AU287" s="190"/>
      <c r="AV287" s="191" t="str">
        <f t="shared" si="44"/>
        <v xml:space="preserve"> </v>
      </c>
      <c r="AW287" s="192"/>
    </row>
    <row r="288" spans="3:49" x14ac:dyDescent="0.25">
      <c r="C288" s="86">
        <f t="shared" si="45"/>
        <v>15</v>
      </c>
      <c r="D288" s="3" t="s">
        <v>309</v>
      </c>
      <c r="E288" s="11"/>
      <c r="F288" s="11"/>
      <c r="G288" s="11"/>
      <c r="H288" s="28" t="str">
        <f t="shared" si="36"/>
        <v>pro</v>
      </c>
      <c r="I288" s="6" t="s">
        <v>216</v>
      </c>
      <c r="J288" s="25" t="s">
        <v>1</v>
      </c>
      <c r="K288" s="194" t="e">
        <f t="shared" si="37"/>
        <v>#VALUE!</v>
      </c>
      <c r="L288" s="194" t="str">
        <f t="shared" si="38"/>
        <v>pro</v>
      </c>
      <c r="M288" s="18"/>
      <c r="N288" s="11"/>
      <c r="O288" s="11"/>
      <c r="P288" s="17"/>
      <c r="Q288" s="10"/>
      <c r="R288" s="26"/>
      <c r="S288" s="12"/>
      <c r="T288" s="13"/>
      <c r="U288" s="14"/>
      <c r="V288" s="12"/>
      <c r="W288" s="15"/>
      <c r="X288" s="16"/>
      <c r="Y288" s="47"/>
      <c r="Z288" s="16"/>
      <c r="AA288" s="47"/>
      <c r="AB288" s="16"/>
      <c r="AC288" s="47"/>
      <c r="AD288" s="16"/>
      <c r="AE288" s="47"/>
      <c r="AF288" s="16"/>
      <c r="AG288" s="47"/>
      <c r="AH288" s="16"/>
      <c r="AI288" s="47"/>
      <c r="AJ288" s="16"/>
      <c r="AK288" s="47"/>
      <c r="AL288" s="16"/>
      <c r="AM288" s="184" t="str">
        <f t="shared" si="41"/>
        <v>pro</v>
      </c>
      <c r="AN288" s="177" t="s">
        <v>216</v>
      </c>
      <c r="AO288" s="178" t="s">
        <v>1</v>
      </c>
      <c r="AP288" s="185">
        <f t="shared" si="42"/>
        <v>0.1</v>
      </c>
      <c r="AQ288" s="185" t="str">
        <f t="shared" si="43"/>
        <v>pro</v>
      </c>
      <c r="AR288" s="185"/>
      <c r="AS288" s="185"/>
      <c r="AT288" s="186"/>
      <c r="AU288" s="190"/>
      <c r="AV288" s="191" t="str">
        <f t="shared" si="44"/>
        <v xml:space="preserve"> </v>
      </c>
      <c r="AW288" s="192"/>
    </row>
    <row r="289" spans="3:49" x14ac:dyDescent="0.25">
      <c r="C289" s="86">
        <f t="shared" si="45"/>
        <v>16</v>
      </c>
      <c r="D289" s="3" t="s">
        <v>307</v>
      </c>
      <c r="E289" s="11"/>
      <c r="F289" s="11"/>
      <c r="G289" s="11"/>
      <c r="H289" s="28" t="str">
        <f t="shared" si="36"/>
        <v>pro</v>
      </c>
      <c r="I289" s="6" t="s">
        <v>216</v>
      </c>
      <c r="J289" s="25" t="s">
        <v>1</v>
      </c>
      <c r="K289" s="2" t="e">
        <f t="shared" si="37"/>
        <v>#VALUE!</v>
      </c>
      <c r="L289" s="2" t="str">
        <f t="shared" si="38"/>
        <v>pro</v>
      </c>
      <c r="M289" s="11"/>
      <c r="N289" s="11"/>
      <c r="O289" s="11"/>
      <c r="P289" s="17"/>
      <c r="Q289" s="10"/>
      <c r="R289" s="26"/>
      <c r="S289" s="12"/>
      <c r="T289" s="13"/>
      <c r="U289" s="14"/>
      <c r="V289" s="12"/>
      <c r="W289" s="15"/>
      <c r="X289" s="16"/>
      <c r="Y289" s="47"/>
      <c r="Z289" s="16"/>
      <c r="AA289" s="47"/>
      <c r="AB289" s="16"/>
      <c r="AC289" s="47"/>
      <c r="AD289" s="16"/>
      <c r="AE289" s="47"/>
      <c r="AF289" s="16"/>
      <c r="AG289" s="47"/>
      <c r="AH289" s="16"/>
      <c r="AI289" s="47"/>
      <c r="AJ289" s="16"/>
      <c r="AK289" s="47"/>
      <c r="AL289" s="16"/>
      <c r="AM289" s="184" t="str">
        <f t="shared" si="41"/>
        <v>pro</v>
      </c>
      <c r="AN289" s="177" t="s">
        <v>216</v>
      </c>
      <c r="AO289" s="178" t="s">
        <v>1</v>
      </c>
      <c r="AP289" s="185">
        <f t="shared" si="42"/>
        <v>0.1</v>
      </c>
      <c r="AQ289" s="185" t="str">
        <f t="shared" si="43"/>
        <v>pro</v>
      </c>
      <c r="AR289" s="185"/>
      <c r="AS289" s="185"/>
      <c r="AT289" s="186"/>
      <c r="AU289" s="190"/>
      <c r="AV289" s="191" t="str">
        <f t="shared" si="44"/>
        <v xml:space="preserve"> </v>
      </c>
      <c r="AW289" s="192"/>
    </row>
    <row r="290" spans="3:49" x14ac:dyDescent="0.25">
      <c r="C290" s="86">
        <f t="shared" si="45"/>
        <v>17</v>
      </c>
      <c r="D290" s="3" t="s">
        <v>221</v>
      </c>
      <c r="E290" s="11"/>
      <c r="F290" s="11"/>
      <c r="G290" s="11"/>
      <c r="H290" s="28" t="str">
        <f t="shared" si="36"/>
        <v>pro</v>
      </c>
      <c r="I290" s="6" t="s">
        <v>216</v>
      </c>
      <c r="J290" s="25" t="s">
        <v>1</v>
      </c>
      <c r="K290" s="2" t="e">
        <f t="shared" si="37"/>
        <v>#VALUE!</v>
      </c>
      <c r="L290" s="2" t="str">
        <f t="shared" si="38"/>
        <v>pro</v>
      </c>
      <c r="M290" s="11"/>
      <c r="N290" s="11"/>
      <c r="O290" s="11"/>
      <c r="P290" s="17"/>
      <c r="Q290" s="10" t="str">
        <f>IF(HF290=0," ",IF(HF290-P290=0," ",HF290-P290))</f>
        <v xml:space="preserve"> </v>
      </c>
      <c r="R290" s="26"/>
      <c r="S290" s="12"/>
      <c r="T290" s="13" t="str">
        <f t="shared" si="40"/>
        <v xml:space="preserve"> </v>
      </c>
      <c r="U290" s="14"/>
      <c r="V290" s="12"/>
      <c r="W290" s="15"/>
      <c r="X290" s="16"/>
      <c r="Y290" s="47"/>
      <c r="Z290" s="16"/>
      <c r="AA290" s="47"/>
      <c r="AB290" s="16"/>
      <c r="AC290" s="47"/>
      <c r="AD290" s="16"/>
      <c r="AE290" s="47"/>
      <c r="AF290" s="16"/>
      <c r="AG290" s="47"/>
      <c r="AH290" s="16"/>
      <c r="AI290" s="47"/>
      <c r="AJ290" s="16"/>
      <c r="AK290" s="47"/>
      <c r="AL290" s="16"/>
      <c r="AM290" s="184" t="str">
        <f>TEXT(AN290,"0,0") &amp; AO290</f>
        <v>pro</v>
      </c>
      <c r="AN290" s="177" t="s">
        <v>216</v>
      </c>
      <c r="AO290" s="178" t="s">
        <v>1</v>
      </c>
      <c r="AP290" s="185">
        <f>IF(AN290="",AJ290,AJ290+0.1)</f>
        <v>0.1</v>
      </c>
      <c r="AQ290" s="185" t="str">
        <f>IF(AO290="",AN290,AN290+0.1)</f>
        <v>pro</v>
      </c>
      <c r="AR290" s="185"/>
      <c r="AS290" s="185"/>
      <c r="AT290" s="186"/>
      <c r="AU290" s="190"/>
      <c r="AV290" s="191" t="str">
        <f>IF(HO290=0," ",IF(HO290-AU290=0," ",HO290-AU290))</f>
        <v xml:space="preserve"> </v>
      </c>
      <c r="AW290" s="192"/>
    </row>
    <row r="291" spans="3:49" x14ac:dyDescent="0.25">
      <c r="C291" s="86">
        <f t="shared" si="45"/>
        <v>18</v>
      </c>
      <c r="D291" s="3" t="s">
        <v>239</v>
      </c>
      <c r="E291" s="11"/>
      <c r="F291" s="11"/>
      <c r="G291" s="11"/>
      <c r="H291" s="28" t="str">
        <f t="shared" si="36"/>
        <v>pro</v>
      </c>
      <c r="I291" s="6" t="s">
        <v>216</v>
      </c>
      <c r="J291" s="25" t="s">
        <v>1</v>
      </c>
      <c r="K291" s="2" t="e">
        <f t="shared" si="37"/>
        <v>#VALUE!</v>
      </c>
      <c r="L291" s="2" t="str">
        <f t="shared" si="38"/>
        <v>pro</v>
      </c>
      <c r="M291" s="11"/>
      <c r="N291" s="11"/>
      <c r="O291" s="11"/>
      <c r="P291" s="17"/>
      <c r="Q291" s="10" t="str">
        <f>IF(HF291=0," ",IF(HF291-P291=0," ",HF291-P291))</f>
        <v xml:space="preserve"> </v>
      </c>
      <c r="R291" s="26"/>
      <c r="S291" s="12"/>
      <c r="T291" s="13" t="str">
        <f t="shared" si="40"/>
        <v xml:space="preserve"> </v>
      </c>
      <c r="U291" s="14"/>
      <c r="V291" s="12"/>
      <c r="W291" s="15"/>
      <c r="X291" s="16"/>
      <c r="Y291" s="47"/>
      <c r="Z291" s="16"/>
      <c r="AA291" s="47"/>
      <c r="AB291" s="16"/>
      <c r="AC291" s="47"/>
      <c r="AD291" s="16"/>
      <c r="AE291" s="47"/>
      <c r="AF291" s="16"/>
      <c r="AG291" s="47"/>
      <c r="AH291" s="16"/>
      <c r="AI291" s="47"/>
      <c r="AJ291" s="16"/>
      <c r="AK291" s="47"/>
      <c r="AL291" s="16"/>
      <c r="AM291" s="184" t="str">
        <f t="shared" ref="AM291:AM292" si="67">TEXT(AN291,"0,0") &amp; AO291</f>
        <v>pro</v>
      </c>
      <c r="AN291" s="177" t="s">
        <v>216</v>
      </c>
      <c r="AO291" s="178" t="s">
        <v>1</v>
      </c>
      <c r="AP291" s="185">
        <f t="shared" ref="AP291:AP292" si="68">IF(AN291="",AJ291,AJ291+0.1)</f>
        <v>0.1</v>
      </c>
      <c r="AQ291" s="185" t="str">
        <f t="shared" ref="AQ291:AQ292" si="69">IF(AO291="",AN291,AN291+0.1)</f>
        <v>pro</v>
      </c>
      <c r="AR291" s="185"/>
      <c r="AS291" s="185"/>
      <c r="AT291" s="186"/>
      <c r="AU291" s="190"/>
      <c r="AV291" s="191" t="str">
        <f t="shared" ref="AV291:AV292" si="70">IF(HO291=0," ",IF(HO291-AU291=0," ",HO291-AU291))</f>
        <v xml:space="preserve"> </v>
      </c>
      <c r="AW291" s="192"/>
    </row>
    <row r="292" spans="3:49" x14ac:dyDescent="0.25">
      <c r="C292" s="86">
        <f t="shared" si="45"/>
        <v>19</v>
      </c>
      <c r="D292" s="3" t="s">
        <v>308</v>
      </c>
      <c r="E292" s="11"/>
      <c r="F292" s="11"/>
      <c r="G292" s="11"/>
      <c r="H292" s="28" t="str">
        <f t="shared" si="36"/>
        <v>pro</v>
      </c>
      <c r="I292" s="6" t="s">
        <v>216</v>
      </c>
      <c r="J292" s="25" t="s">
        <v>1</v>
      </c>
      <c r="K292" s="2" t="e">
        <f t="shared" si="37"/>
        <v>#VALUE!</v>
      </c>
      <c r="L292" s="2" t="str">
        <f t="shared" si="38"/>
        <v>pro</v>
      </c>
      <c r="M292" s="11"/>
      <c r="N292" s="11"/>
      <c r="O292" s="11"/>
      <c r="P292" s="17"/>
      <c r="Q292" s="10"/>
      <c r="R292" s="26"/>
      <c r="S292" s="12"/>
      <c r="T292" s="13"/>
      <c r="U292" s="14"/>
      <c r="V292" s="12"/>
      <c r="W292" s="15"/>
      <c r="X292" s="16"/>
      <c r="Y292" s="47"/>
      <c r="Z292" s="16"/>
      <c r="AA292" s="47"/>
      <c r="AB292" s="16"/>
      <c r="AC292" s="47"/>
      <c r="AD292" s="16"/>
      <c r="AE292" s="47"/>
      <c r="AF292" s="16"/>
      <c r="AG292" s="47"/>
      <c r="AH292" s="16"/>
      <c r="AI292" s="47"/>
      <c r="AJ292" s="16"/>
      <c r="AK292" s="47"/>
      <c r="AL292" s="16"/>
      <c r="AM292" s="184" t="str">
        <f t="shared" si="67"/>
        <v>pro</v>
      </c>
      <c r="AN292" s="177" t="s">
        <v>216</v>
      </c>
      <c r="AO292" s="178" t="s">
        <v>1</v>
      </c>
      <c r="AP292" s="185">
        <f t="shared" si="68"/>
        <v>0.1</v>
      </c>
      <c r="AQ292" s="185" t="str">
        <f t="shared" si="69"/>
        <v>pro</v>
      </c>
      <c r="AR292" s="185"/>
      <c r="AS292" s="185"/>
      <c r="AT292" s="186"/>
      <c r="AU292" s="190"/>
      <c r="AV292" s="191" t="str">
        <f t="shared" si="70"/>
        <v xml:space="preserve"> </v>
      </c>
      <c r="AW292" s="192"/>
    </row>
    <row r="293" spans="3:49" x14ac:dyDescent="0.25">
      <c r="C293" s="86">
        <f t="shared" si="45"/>
        <v>20</v>
      </c>
      <c r="D293" s="3" t="s">
        <v>266</v>
      </c>
      <c r="E293" s="11"/>
      <c r="F293" s="11"/>
      <c r="G293" s="11"/>
      <c r="H293" s="28" t="str">
        <f t="shared" ref="H293:H294" si="71">TEXT(I293,"0,0") &amp; J293</f>
        <v>pro</v>
      </c>
      <c r="I293" s="6" t="s">
        <v>216</v>
      </c>
      <c r="J293" s="25" t="s">
        <v>1</v>
      </c>
      <c r="K293" s="2" t="e">
        <f t="shared" si="37"/>
        <v>#VALUE!</v>
      </c>
      <c r="L293" s="2" t="str">
        <f t="shared" si="38"/>
        <v>pro</v>
      </c>
      <c r="M293" s="11"/>
      <c r="N293" s="11"/>
      <c r="O293" s="11"/>
      <c r="P293" s="17"/>
      <c r="Q293" s="10" t="str">
        <f>IF(HF293=0," ",IF(HF293-P293=0," ",HF293-P293))</f>
        <v xml:space="preserve"> </v>
      </c>
      <c r="R293" s="26"/>
      <c r="S293" s="12"/>
      <c r="T293" s="13" t="str">
        <f t="shared" si="40"/>
        <v xml:space="preserve"> </v>
      </c>
      <c r="U293" s="14"/>
      <c r="V293" s="12"/>
      <c r="W293" s="15"/>
      <c r="X293" s="16"/>
      <c r="Y293" s="47"/>
      <c r="Z293" s="16"/>
      <c r="AA293" s="47"/>
      <c r="AB293" s="16"/>
      <c r="AC293" s="47"/>
      <c r="AD293" s="16"/>
      <c r="AE293" s="47"/>
      <c r="AF293" s="16"/>
      <c r="AG293" s="47"/>
      <c r="AH293" s="16"/>
      <c r="AI293" s="47"/>
      <c r="AJ293" s="16"/>
      <c r="AK293" s="47"/>
      <c r="AL293" s="16"/>
      <c r="AM293" s="184" t="str">
        <f>TEXT(AN293,"0,0") &amp; AO293</f>
        <v>pro</v>
      </c>
      <c r="AN293" s="177" t="s">
        <v>216</v>
      </c>
      <c r="AO293" s="178" t="s">
        <v>1</v>
      </c>
      <c r="AP293" s="185">
        <f>IF(AN293="",AJ293,AJ293+0.1)</f>
        <v>0.1</v>
      </c>
      <c r="AQ293" s="185" t="str">
        <f>IF(AO293="",AN293,AN293+0.1)</f>
        <v>pro</v>
      </c>
      <c r="AR293" s="185"/>
      <c r="AS293" s="185"/>
      <c r="AT293" s="186"/>
      <c r="AU293" s="190"/>
      <c r="AV293" s="191" t="str">
        <f>IF(HO293=0," ",IF(HO293-AU293=0," ",HO293-AU293))</f>
        <v xml:space="preserve"> </v>
      </c>
      <c r="AW293" s="192"/>
    </row>
    <row r="294" spans="3:49" x14ac:dyDescent="0.25">
      <c r="C294" s="86">
        <f t="shared" si="45"/>
        <v>21</v>
      </c>
      <c r="D294" s="3" t="s">
        <v>306</v>
      </c>
      <c r="E294" s="11"/>
      <c r="F294" s="11"/>
      <c r="G294" s="11"/>
      <c r="H294" s="28" t="str">
        <f t="shared" si="71"/>
        <v>pro</v>
      </c>
      <c r="I294" s="6" t="s">
        <v>216</v>
      </c>
      <c r="J294" s="25" t="s">
        <v>1</v>
      </c>
      <c r="K294" s="2" t="e">
        <f t="shared" ref="K294" si="72">IF(I294="",D294,D294+0.1)</f>
        <v>#VALUE!</v>
      </c>
      <c r="L294" s="2" t="str">
        <f t="shared" ref="L294" si="73">IF(J294="",I294,I294+0.1)</f>
        <v>pro</v>
      </c>
      <c r="M294" s="11"/>
      <c r="N294" s="11"/>
      <c r="O294" s="11"/>
      <c r="P294" s="17"/>
      <c r="Q294" s="10"/>
      <c r="R294" s="26"/>
      <c r="S294" s="12"/>
      <c r="T294" s="13"/>
      <c r="U294" s="14"/>
      <c r="V294" s="12"/>
      <c r="W294" s="15"/>
      <c r="X294" s="16"/>
      <c r="Y294" s="47"/>
      <c r="Z294" s="16"/>
      <c r="AA294" s="47"/>
      <c r="AB294" s="16"/>
      <c r="AC294" s="47"/>
      <c r="AD294" s="16"/>
      <c r="AE294" s="47"/>
      <c r="AF294" s="16"/>
      <c r="AG294" s="47"/>
      <c r="AH294" s="16"/>
      <c r="AI294" s="47"/>
      <c r="AJ294" s="16"/>
      <c r="AK294" s="47"/>
      <c r="AL294" s="16"/>
      <c r="AM294" s="184" t="str">
        <f>TEXT(AN294,"0,0") &amp; AO294</f>
        <v>pro</v>
      </c>
      <c r="AN294" s="177" t="s">
        <v>216</v>
      </c>
      <c r="AO294" s="178" t="s">
        <v>1</v>
      </c>
      <c r="AP294" s="185">
        <f>IF(AN294="",AJ294,AJ294+0.1)</f>
        <v>0.1</v>
      </c>
      <c r="AQ294" s="185" t="str">
        <f>IF(AO294="",AN294,AN294+0.1)</f>
        <v>pro</v>
      </c>
      <c r="AR294" s="185"/>
      <c r="AS294" s="185"/>
      <c r="AT294" s="186"/>
      <c r="AU294" s="190"/>
      <c r="AV294" s="191" t="str">
        <f>IF(HO294=0," ",IF(HO294-AU294=0," ",HO294-AU294))</f>
        <v xml:space="preserve"> </v>
      </c>
      <c r="AW294" s="192"/>
    </row>
    <row r="295" spans="3:49" x14ac:dyDescent="0.25">
      <c r="C295" s="205"/>
      <c r="D295" s="206"/>
      <c r="E295" s="197"/>
      <c r="F295" s="197"/>
      <c r="G295" s="197"/>
      <c r="H295" s="207"/>
      <c r="I295" s="196"/>
      <c r="J295" s="208"/>
      <c r="M295" s="197"/>
      <c r="N295" s="197"/>
      <c r="O295" s="197"/>
      <c r="P295" s="209"/>
      <c r="Q295" s="210"/>
      <c r="R295" s="211"/>
      <c r="S295" s="212"/>
      <c r="T295" s="213"/>
      <c r="U295" s="214"/>
      <c r="V295" s="212"/>
      <c r="W295" s="215"/>
      <c r="X295" s="216"/>
      <c r="AC295" s="216"/>
      <c r="AD295" s="216"/>
      <c r="AE295" s="216"/>
      <c r="AF295" s="216"/>
      <c r="AG295" s="216"/>
      <c r="AH295" s="216"/>
    </row>
    <row r="296" spans="3:49" hidden="1" x14ac:dyDescent="0.25">
      <c r="D296" s="204" t="s">
        <v>329</v>
      </c>
    </row>
    <row r="297" spans="3:49" hidden="1" x14ac:dyDescent="0.25">
      <c r="C297" s="84">
        <f>C296+1</f>
        <v>1</v>
      </c>
      <c r="D297" s="3" t="s">
        <v>129</v>
      </c>
      <c r="E297" s="199">
        <v>5</v>
      </c>
      <c r="F297" s="199">
        <f>LEFT(E297, FIND("*", E297&amp;"*")-1)*1</f>
        <v>5</v>
      </c>
      <c r="G297" s="200" t="str">
        <f>IF(ISNUMBER(SEARCH("~*", E297)), "*", "")</f>
        <v/>
      </c>
      <c r="H297" s="198" t="str">
        <f>TEXT(I297,"0,0") &amp; J297</f>
        <v>5,0</v>
      </c>
      <c r="I297" s="6">
        <v>5</v>
      </c>
      <c r="J297" s="25" t="s">
        <v>1</v>
      </c>
      <c r="K297" s="2">
        <f>IF(R297&gt;0,1,0)</f>
        <v>1</v>
      </c>
      <c r="L297" s="2">
        <f>IF(J297="",I297,I297+0.1)</f>
        <v>5</v>
      </c>
      <c r="M297" s="197">
        <f>I297-AN297</f>
        <v>0</v>
      </c>
      <c r="N297" s="197">
        <f>IF(J297="",0,1)-IF(AO297="",0,1)</f>
        <v>0</v>
      </c>
      <c r="O297" s="18" t="str">
        <f>_xlfn.TEXTJOIN(,TRUE,
  IF(M297&lt;&gt;0,IF(M297&gt;0,"+","–"),""),
  IF(M297&lt;&gt;0,TEXT(TRUNC(ABS(M297)/0.5)*0.5,"0,0"),""),
  IF(N297&lt;&gt;0,IF(N297&gt;0," +"," –"),""),
  IF(N297&lt;&gt;0,"*","")
)</f>
        <v/>
      </c>
      <c r="P297" s="17">
        <f>IF(R297 &gt; 0, P296+1, "n/a")</f>
        <v>1</v>
      </c>
      <c r="Q297" s="10">
        <f>IF(AU297=0," ",IF(AU297-P297=0," ",AU297-P297))</f>
        <v>37</v>
      </c>
      <c r="R297" s="26">
        <f>AF297+AJ297+AL297+AH297</f>
        <v>20</v>
      </c>
      <c r="S297" s="12">
        <f>R297-AW297</f>
        <v>0</v>
      </c>
      <c r="T297" s="13" t="str">
        <f>IF(SUMIF(AE297:AL297,"&lt;0")&lt;&gt;0,SUMIF(AE297:AL297,"&lt;0")*(-1)," ")</f>
        <v xml:space="preserve"> </v>
      </c>
      <c r="U297" s="14">
        <f>AF297+AH297+AJ297+AL297</f>
        <v>20</v>
      </c>
      <c r="V297" s="48">
        <f>U297-AW297</f>
        <v>0</v>
      </c>
      <c r="W297" s="49">
        <f>ROUNDUP(COUNTIF(AE297:AL297,"&gt; 0")/2,0)</f>
        <v>1</v>
      </c>
      <c r="X297" s="16">
        <f>IF(W297=0,"-",IF(W297-AW297&gt;8,R297/(8+AW297),R297/W297))</f>
        <v>20</v>
      </c>
      <c r="Y297" s="49" t="s">
        <v>1</v>
      </c>
      <c r="Z297" s="13">
        <v>0</v>
      </c>
      <c r="AA297" s="49" t="s">
        <v>1</v>
      </c>
      <c r="AB297" s="13">
        <v>0</v>
      </c>
      <c r="AC297" s="49">
        <v>16</v>
      </c>
      <c r="AD297" s="13">
        <v>20</v>
      </c>
      <c r="AE297" s="49">
        <v>16</v>
      </c>
      <c r="AF297" s="13">
        <v>20</v>
      </c>
      <c r="AG297" s="49" t="s">
        <v>1</v>
      </c>
      <c r="AH297" s="13">
        <v>0</v>
      </c>
      <c r="AI297" s="49" t="s">
        <v>1</v>
      </c>
      <c r="AJ297" s="13">
        <v>0</v>
      </c>
      <c r="AK297" s="49" t="s">
        <v>1</v>
      </c>
      <c r="AL297" s="13">
        <v>0</v>
      </c>
      <c r="AM297" s="184" t="s">
        <v>321</v>
      </c>
      <c r="AN297" s="177">
        <v>5</v>
      </c>
      <c r="AO297" s="178" t="s">
        <v>1</v>
      </c>
      <c r="AP297" s="185">
        <v>1</v>
      </c>
      <c r="AQ297" s="185">
        <v>5</v>
      </c>
      <c r="AR297" s="185">
        <v>0</v>
      </c>
      <c r="AS297" s="185">
        <v>0</v>
      </c>
      <c r="AT297" s="186" t="s">
        <v>1</v>
      </c>
      <c r="AU297" s="89">
        <v>38</v>
      </c>
      <c r="AV297" s="90" t="s">
        <v>291</v>
      </c>
      <c r="AW297" s="91">
        <v>20</v>
      </c>
    </row>
    <row r="298" spans="3:49" hidden="1" x14ac:dyDescent="0.25">
      <c r="C298" s="84">
        <f t="shared" ref="C298" si="74">C297+1</f>
        <v>2</v>
      </c>
      <c r="D298" s="3" t="s">
        <v>248</v>
      </c>
      <c r="E298" s="199" t="s">
        <v>249</v>
      </c>
      <c r="F298" s="199">
        <f t="shared" ref="F298" si="75">LEFT(E298, FIND("*", E298&amp;"*")-1)*1</f>
        <v>5</v>
      </c>
      <c r="G298" s="200" t="str">
        <f t="shared" ref="G298" si="76">IF(ISNUMBER(SEARCH("~*", E298)), "*", "")</f>
        <v>*</v>
      </c>
      <c r="H298" s="198" t="str">
        <f t="shared" ref="H298" si="77">TEXT(I298,"0,0") &amp; J298</f>
        <v>5,0*</v>
      </c>
      <c r="I298" s="6">
        <v>5</v>
      </c>
      <c r="J298" s="25" t="s">
        <v>2</v>
      </c>
      <c r="K298" s="2">
        <f t="shared" ref="K298" si="78">IF(R298&gt;0,1,0)</f>
        <v>1</v>
      </c>
      <c r="L298" s="2">
        <f t="shared" ref="L298" si="79">IF(J298="",I298,I298+0.1)</f>
        <v>5.0999999999999996</v>
      </c>
      <c r="M298" s="197">
        <f t="shared" ref="M298" si="80">I298-AN298</f>
        <v>0</v>
      </c>
      <c r="N298" s="197">
        <f t="shared" ref="N298" si="81">IF(J298="",0,1)-IF(AO298="",0,1)</f>
        <v>0</v>
      </c>
      <c r="O298" s="18" t="str">
        <f t="shared" ref="O298" si="82">_xlfn.TEXTJOIN(,TRUE,
  IF(M298&lt;&gt;0,IF(M298&gt;0,"+","–"),""),
  IF(M298&lt;&gt;0,TEXT(TRUNC(ABS(M298)/0.5)*0.5,"0,0"),""),
  IF(N298&lt;&gt;0,IF(N298&gt;0," +"," –"),""),
  IF(N298&lt;&gt;0,"*","")
)</f>
        <v/>
      </c>
      <c r="P298" s="17">
        <f t="shared" ref="P298" si="83">IF(R298 &gt; 0, P297+1, "n/a")</f>
        <v>2</v>
      </c>
      <c r="Q298" s="10">
        <f t="shared" ref="Q298" si="84">IF(AU298=0," ",IF(AU298-P298=0," ",AU298-P298))</f>
        <v>31</v>
      </c>
      <c r="R298" s="26">
        <f t="shared" ref="R298" si="85">AF298+AJ298+AL298+AH298</f>
        <v>26</v>
      </c>
      <c r="S298" s="12">
        <f t="shared" ref="S298" si="86">R298-AW298</f>
        <v>0</v>
      </c>
      <c r="T298" s="13" t="str">
        <f t="shared" ref="T298" si="87">IF(SUMIF(AE298:AL298,"&lt;0")&lt;&gt;0,SUMIF(AE298:AL298,"&lt;0")*(-1)," ")</f>
        <v xml:space="preserve"> </v>
      </c>
      <c r="U298" s="14">
        <f t="shared" ref="U298" si="88">AF298+AH298+AJ298+AL298</f>
        <v>26</v>
      </c>
      <c r="V298" s="48">
        <f t="shared" ref="V298" si="89">U298-AW298</f>
        <v>0</v>
      </c>
      <c r="W298" s="49">
        <f t="shared" ref="W298" si="90">ROUNDUP(COUNTIF(AE298:AL298,"&gt; 0")/2,0)</f>
        <v>2</v>
      </c>
      <c r="X298" s="16">
        <f t="shared" ref="X298" si="91">IF(W298=0,"-",IF(W298-AW298&gt;8,R298/(8+AW298),R298/W298))</f>
        <v>13</v>
      </c>
      <c r="Y298" s="49" t="s">
        <v>1</v>
      </c>
      <c r="Z298" s="13">
        <v>0</v>
      </c>
      <c r="AA298" s="49" t="s">
        <v>1</v>
      </c>
      <c r="AB298" s="13">
        <v>0</v>
      </c>
      <c r="AC298" s="49" t="s">
        <v>1</v>
      </c>
      <c r="AD298" s="13">
        <v>0</v>
      </c>
      <c r="AE298" s="49" t="s">
        <v>1</v>
      </c>
      <c r="AF298" s="13">
        <v>0</v>
      </c>
      <c r="AG298" s="49">
        <v>32</v>
      </c>
      <c r="AH298" s="13">
        <v>6</v>
      </c>
      <c r="AI298" s="49" t="s">
        <v>1</v>
      </c>
      <c r="AJ298" s="13">
        <v>0</v>
      </c>
      <c r="AK298" s="49">
        <v>16</v>
      </c>
      <c r="AL298" s="13">
        <v>20</v>
      </c>
      <c r="AM298" s="184" t="s">
        <v>191</v>
      </c>
      <c r="AN298" s="177">
        <v>5</v>
      </c>
      <c r="AO298" s="178" t="s">
        <v>2</v>
      </c>
      <c r="AP298" s="185">
        <v>1</v>
      </c>
      <c r="AQ298" s="185">
        <v>5.0999999999999996</v>
      </c>
      <c r="AR298" s="185">
        <v>0</v>
      </c>
      <c r="AS298" s="185">
        <v>0</v>
      </c>
      <c r="AT298" s="186" t="s">
        <v>1</v>
      </c>
      <c r="AU298" s="89">
        <v>33</v>
      </c>
      <c r="AV298" s="90">
        <v>-4</v>
      </c>
      <c r="AW298" s="91">
        <v>26</v>
      </c>
    </row>
  </sheetData>
  <sortState xmlns:xlrd2="http://schemas.microsoft.com/office/spreadsheetml/2017/richdata2" ref="C11:AW259">
    <sortCondition descending="1" ref="K11:K259"/>
    <sortCondition descending="1" ref="R11:R259"/>
    <sortCondition descending="1" ref="L11:L259"/>
    <sortCondition descending="1" ref="X11:X259"/>
    <sortCondition ref="D11:D259"/>
  </sortState>
  <mergeCells count="48">
    <mergeCell ref="AE7:AF8"/>
    <mergeCell ref="AE9:AF9"/>
    <mergeCell ref="Y6:Z6"/>
    <mergeCell ref="Y7:Z8"/>
    <mergeCell ref="Y9:Z9"/>
    <mergeCell ref="AA6:AB6"/>
    <mergeCell ref="AA7:AB8"/>
    <mergeCell ref="AC6:AD6"/>
    <mergeCell ref="AC7:AD8"/>
    <mergeCell ref="AC9:AD9"/>
    <mergeCell ref="C2:X2"/>
    <mergeCell ref="C3:X3"/>
    <mergeCell ref="C4:X4"/>
    <mergeCell ref="O5:O9"/>
    <mergeCell ref="F5:F9"/>
    <mergeCell ref="G5:G9"/>
    <mergeCell ref="E5:E9"/>
    <mergeCell ref="AV5:AV9"/>
    <mergeCell ref="AW5:AW9"/>
    <mergeCell ref="AK6:AL6"/>
    <mergeCell ref="AK9:AL9"/>
    <mergeCell ref="AK7:AL8"/>
    <mergeCell ref="AU5:AU9"/>
    <mergeCell ref="AM5:AM9"/>
    <mergeCell ref="AT5:AT9"/>
    <mergeCell ref="AE6:AF6"/>
    <mergeCell ref="AI6:AJ6"/>
    <mergeCell ref="AI7:AJ8"/>
    <mergeCell ref="AI9:AJ9"/>
    <mergeCell ref="AG6:AH6"/>
    <mergeCell ref="AG7:AH8"/>
    <mergeCell ref="AG9:AH9"/>
    <mergeCell ref="AA9:AB9"/>
    <mergeCell ref="AA5:AL5"/>
    <mergeCell ref="C273:X273"/>
    <mergeCell ref="C266:X266"/>
    <mergeCell ref="U5:V9"/>
    <mergeCell ref="W5:W9"/>
    <mergeCell ref="X5:X9"/>
    <mergeCell ref="D5:D9"/>
    <mergeCell ref="H5:H9"/>
    <mergeCell ref="C5:C9"/>
    <mergeCell ref="P5:P9"/>
    <mergeCell ref="Q5:Q9"/>
    <mergeCell ref="R5:S9"/>
    <mergeCell ref="T5:T9"/>
    <mergeCell ref="N5:N9"/>
    <mergeCell ref="M5:M9"/>
  </mergeCells>
  <conditionalFormatting sqref="C97:X238 C242:X245 C239:C241 E239:X241 D238:D242 C259:X265 P244:P260 C246:C259 E246:X246 D244:D248">
    <cfRule type="expression" dxfId="15" priority="16">
      <formula>$I97=3</formula>
    </cfRule>
    <cfRule type="expression" dxfId="14" priority="17">
      <formula>$I97=3.5</formula>
    </cfRule>
    <cfRule type="expression" dxfId="13" priority="18">
      <formula>$I97=4</formula>
    </cfRule>
    <cfRule type="expression" dxfId="12" priority="19">
      <formula>$I97=4.5</formula>
    </cfRule>
    <cfRule type="expression" dxfId="11" priority="20">
      <formula>$I97=5</formula>
    </cfRule>
  </conditionalFormatting>
  <conditionalFormatting sqref="C253:X258">
    <cfRule type="expression" dxfId="10" priority="6">
      <formula>$I253=3</formula>
    </cfRule>
    <cfRule type="expression" dxfId="9" priority="7">
      <formula>$I253=3.5</formula>
    </cfRule>
    <cfRule type="expression" dxfId="8" priority="8">
      <formula>$I253=4</formula>
    </cfRule>
    <cfRule type="expression" dxfId="7" priority="9">
      <formula>$I253=4.5</formula>
    </cfRule>
    <cfRule type="expression" dxfId="6" priority="10">
      <formula>$I253=5</formula>
    </cfRule>
  </conditionalFormatting>
  <conditionalFormatting sqref="C248:X252 C247 E247:X247">
    <cfRule type="expression" dxfId="5" priority="1">
      <formula>$I247=3</formula>
    </cfRule>
    <cfRule type="expression" dxfId="4" priority="2">
      <formula>$I247=3.5</formula>
    </cfRule>
    <cfRule type="expression" dxfId="3" priority="3">
      <formula>$I247=4</formula>
    </cfRule>
    <cfRule type="expression" dxfId="2" priority="4">
      <formula>$I247=4.5</formula>
    </cfRule>
    <cfRule type="expression" dxfId="1" priority="5">
      <formula>$I247=5</formula>
    </cfRule>
  </conditionalFormatting>
  <pageMargins left="3.937007874015748E-2" right="3.937007874015748E-2" top="3.937007874015748E-2" bottom="3.937007874015748E-2" header="0" footer="0"/>
  <pageSetup paperSize="9" scale="60" fitToHeight="7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BB264-6D13-4A58-95FD-1E105BB3A73D}">
  <dimension ref="A1:U143"/>
  <sheetViews>
    <sheetView workbookViewId="0">
      <selection sqref="A1:A1048576"/>
    </sheetView>
  </sheetViews>
  <sheetFormatPr defaultColWidth="9.140625" defaultRowHeight="15" x14ac:dyDescent="0.25"/>
  <cols>
    <col min="1" max="1" width="34.42578125" style="3" customWidth="1"/>
    <col min="2" max="3" width="9.140625" style="50"/>
    <col min="4" max="4" width="12.5703125" style="50" hidden="1" customWidth="1"/>
    <col min="5" max="5" width="10.7109375" style="50" hidden="1" customWidth="1"/>
    <col min="6" max="8" width="11.85546875" style="140" customWidth="1"/>
    <col min="9" max="9" width="12.28515625" style="52" customWidth="1"/>
    <col min="10" max="10" width="9.140625" style="50"/>
    <col min="11" max="11" width="28.28515625" style="52" customWidth="1"/>
    <col min="12" max="12" width="30.7109375" style="52" customWidth="1"/>
    <col min="13" max="16" width="9.140625" style="52"/>
    <col min="17" max="21" width="9.140625" style="50"/>
    <col min="22" max="16384" width="9.140625" style="52"/>
  </cols>
  <sheetData>
    <row r="1" spans="2:21" x14ac:dyDescent="0.25">
      <c r="B1" s="50" t="s">
        <v>42</v>
      </c>
      <c r="C1" s="165" t="s">
        <v>30</v>
      </c>
      <c r="D1" s="139" t="s">
        <v>41</v>
      </c>
      <c r="E1" s="139" t="s">
        <v>41</v>
      </c>
      <c r="F1" s="217" t="s">
        <v>341</v>
      </c>
    </row>
    <row r="2" spans="2:21" ht="19.5" customHeight="1" x14ac:dyDescent="0.3">
      <c r="B2" s="50">
        <v>1</v>
      </c>
      <c r="C2" s="50">
        <v>115</v>
      </c>
      <c r="D2" s="141" t="e">
        <f>E2*(F2/G2)</f>
        <v>#N/A</v>
      </c>
      <c r="E2" s="50">
        <f>IFERROR(VLOOKUP(B2,'Начисление очков_'!$L$4:$M$69,2,FALSE),0)</f>
        <v>360</v>
      </c>
      <c r="F2" s="140" t="e">
        <f>VLOOKUP(A2,'Парный рейтинг'!D$10:I$265,2,FALSE)</f>
        <v>#N/A</v>
      </c>
      <c r="G2" s="140" t="e">
        <f>F2+F3</f>
        <v>#N/A</v>
      </c>
      <c r="I2" s="52" t="e">
        <f>MATCH(A2,'Парный рейтинг'!D$10:D$446,0)</f>
        <v>#N/A</v>
      </c>
      <c r="J2" s="50">
        <v>1</v>
      </c>
      <c r="K2" s="52" t="str">
        <f t="shared" ref="K2:K33" si="0">TRIM(A2)</f>
        <v/>
      </c>
      <c r="L2" s="53" t="e">
        <f t="shared" ref="L2:L33" si="1">MID(A2&amp;" "&amp;A2, FIND(" ",A2)+1,LEN(A2))</f>
        <v>#VALUE!</v>
      </c>
      <c r="O2" s="52" t="e">
        <f>IFERROR(I2,#REF!)</f>
        <v>#REF!</v>
      </c>
      <c r="Q2" s="50">
        <v>1</v>
      </c>
      <c r="R2" s="50">
        <v>1</v>
      </c>
      <c r="S2" s="50">
        <v>1</v>
      </c>
      <c r="T2" s="50">
        <v>1</v>
      </c>
      <c r="U2" s="50">
        <v>1</v>
      </c>
    </row>
    <row r="3" spans="2:21" ht="19.5" customHeight="1" x14ac:dyDescent="0.3">
      <c r="B3" s="50">
        <v>1</v>
      </c>
      <c r="C3" s="50">
        <v>100</v>
      </c>
      <c r="D3" s="141" t="e">
        <f>E3*(F3/G3)</f>
        <v>#N/A</v>
      </c>
      <c r="E3" s="50">
        <f>IFERROR(VLOOKUP(B3,'Начисление очков_'!$L$4:$M$69,2,FALSE),0)</f>
        <v>360</v>
      </c>
      <c r="F3" s="140" t="e">
        <f>VLOOKUP(A3,'Парный рейтинг'!D$10:I$265,2,FALSE)</f>
        <v>#N/A</v>
      </c>
      <c r="G3" s="140" t="e">
        <f>G2</f>
        <v>#N/A</v>
      </c>
      <c r="I3" s="52" t="e">
        <f>MATCH(A3,'Парный рейтинг'!D$10:D$446,0)</f>
        <v>#N/A</v>
      </c>
      <c r="J3" s="50">
        <f>J2+1</f>
        <v>2</v>
      </c>
      <c r="K3" s="52" t="str">
        <f t="shared" si="0"/>
        <v/>
      </c>
      <c r="L3" s="53" t="e">
        <f t="shared" si="1"/>
        <v>#VALUE!</v>
      </c>
      <c r="O3" s="52" t="e">
        <f>IFERROR(I3,#REF!)</f>
        <v>#REF!</v>
      </c>
      <c r="Q3" s="50">
        <v>2</v>
      </c>
      <c r="R3" s="50">
        <v>2</v>
      </c>
      <c r="S3" s="50">
        <v>1</v>
      </c>
      <c r="T3" s="50">
        <v>1</v>
      </c>
      <c r="U3" s="50">
        <v>1</v>
      </c>
    </row>
    <row r="4" spans="2:21" ht="19.5" customHeight="1" x14ac:dyDescent="0.3">
      <c r="B4" s="50">
        <v>2</v>
      </c>
      <c r="C4" s="50">
        <v>78</v>
      </c>
      <c r="D4" s="141" t="e">
        <f t="shared" ref="D4:D67" si="2">E4*(F4/G4)</f>
        <v>#N/A</v>
      </c>
      <c r="E4" s="50">
        <f>IFERROR(VLOOKUP(B4,'Начисление очков_'!$L$4:$M$69,2,FALSE),0)</f>
        <v>215</v>
      </c>
      <c r="F4" s="140" t="e">
        <f>VLOOKUP(A4,'Парный рейтинг'!D$10:I$265,2,FALSE)</f>
        <v>#N/A</v>
      </c>
      <c r="G4" s="140" t="e">
        <f t="shared" ref="G4" si="3">F4+F5</f>
        <v>#N/A</v>
      </c>
      <c r="I4" s="52" t="e">
        <f>MATCH(A4,'Парный рейтинг'!D$10:D$446,0)</f>
        <v>#N/A</v>
      </c>
      <c r="J4" s="50">
        <f t="shared" ref="J4:J67" si="4">J3+1</f>
        <v>3</v>
      </c>
      <c r="K4" s="52" t="str">
        <f t="shared" si="0"/>
        <v/>
      </c>
      <c r="L4" s="53" t="e">
        <f t="shared" si="1"/>
        <v>#VALUE!</v>
      </c>
      <c r="O4" s="52" t="e">
        <f>IFERROR(I4,#REF!)</f>
        <v>#REF!</v>
      </c>
      <c r="Q4" s="50">
        <v>3</v>
      </c>
      <c r="R4" s="50">
        <v>3</v>
      </c>
      <c r="S4" s="50">
        <v>2</v>
      </c>
      <c r="T4" s="50">
        <v>2</v>
      </c>
      <c r="U4" s="50">
        <v>2</v>
      </c>
    </row>
    <row r="5" spans="2:21" ht="19.5" customHeight="1" x14ac:dyDescent="0.3">
      <c r="B5" s="50">
        <v>2</v>
      </c>
      <c r="C5" s="50">
        <v>52</v>
      </c>
      <c r="D5" s="141" t="e">
        <f t="shared" si="2"/>
        <v>#N/A</v>
      </c>
      <c r="E5" s="50">
        <f>IFERROR(VLOOKUP(B5,'Начисление очков_'!$L$4:$M$69,2,FALSE),0)</f>
        <v>215</v>
      </c>
      <c r="F5" s="140" t="e">
        <f>VLOOKUP(A5,'Парный рейтинг'!D$10:I$265,2,FALSE)</f>
        <v>#N/A</v>
      </c>
      <c r="G5" s="140" t="e">
        <f t="shared" ref="G5" si="5">G4</f>
        <v>#N/A</v>
      </c>
      <c r="I5" s="52" t="e">
        <f>MATCH(A5,'Парный рейтинг'!D$10:D$446,0)</f>
        <v>#N/A</v>
      </c>
      <c r="J5" s="50">
        <f t="shared" si="4"/>
        <v>4</v>
      </c>
      <c r="K5" s="52" t="str">
        <f t="shared" si="0"/>
        <v/>
      </c>
      <c r="L5" s="53" t="e">
        <f t="shared" si="1"/>
        <v>#VALUE!</v>
      </c>
      <c r="O5" s="52" t="e">
        <f>IFERROR(I5,#REF!)</f>
        <v>#REF!</v>
      </c>
      <c r="Q5" s="50">
        <v>4</v>
      </c>
      <c r="R5" s="50">
        <v>4</v>
      </c>
      <c r="S5" s="50">
        <v>2</v>
      </c>
      <c r="T5" s="50">
        <v>2</v>
      </c>
      <c r="U5" s="50">
        <v>2</v>
      </c>
    </row>
    <row r="6" spans="2:21" ht="19.5" customHeight="1" x14ac:dyDescent="0.3">
      <c r="B6" s="50">
        <v>3</v>
      </c>
      <c r="C6" s="50">
        <v>48</v>
      </c>
      <c r="D6" s="141" t="e">
        <f t="shared" si="2"/>
        <v>#N/A</v>
      </c>
      <c r="E6" s="50">
        <f>IFERROR(VLOOKUP(B6,'Начисление очков_'!$L$4:$M$69,2,FALSE),0)</f>
        <v>150</v>
      </c>
      <c r="F6" s="140" t="e">
        <f>VLOOKUP(A6,'Парный рейтинг'!D$10:I$265,2,FALSE)</f>
        <v>#N/A</v>
      </c>
      <c r="G6" s="140" t="e">
        <f t="shared" ref="G6" si="6">F6+F7</f>
        <v>#N/A</v>
      </c>
      <c r="I6" s="52" t="e">
        <f>MATCH(A6,'Парный рейтинг'!D$10:D$446,0)</f>
        <v>#N/A</v>
      </c>
      <c r="J6" s="50">
        <f t="shared" si="4"/>
        <v>5</v>
      </c>
      <c r="K6" s="52" t="str">
        <f t="shared" si="0"/>
        <v/>
      </c>
      <c r="L6" s="53" t="e">
        <f t="shared" si="1"/>
        <v>#VALUE!</v>
      </c>
      <c r="O6" s="52" t="e">
        <f>IFERROR(I6,#REF!)</f>
        <v>#REF!</v>
      </c>
      <c r="Q6" s="50">
        <v>5</v>
      </c>
      <c r="R6" s="50">
        <v>5</v>
      </c>
      <c r="S6" s="50">
        <v>3</v>
      </c>
      <c r="T6" s="50">
        <v>3</v>
      </c>
      <c r="U6" s="50">
        <v>3</v>
      </c>
    </row>
    <row r="7" spans="2:21" ht="19.5" customHeight="1" x14ac:dyDescent="0.3">
      <c r="B7" s="50">
        <v>3</v>
      </c>
      <c r="C7" s="50">
        <v>42</v>
      </c>
      <c r="D7" s="141" t="e">
        <f t="shared" si="2"/>
        <v>#N/A</v>
      </c>
      <c r="E7" s="50">
        <f>IFERROR(VLOOKUP(B7,'Начисление очков_'!$L$4:$M$69,2,FALSE),0)</f>
        <v>150</v>
      </c>
      <c r="F7" s="140" t="e">
        <f>VLOOKUP(A7,'Парный рейтинг'!D$10:I$265,2,FALSE)</f>
        <v>#N/A</v>
      </c>
      <c r="G7" s="140" t="e">
        <f t="shared" ref="G7" si="7">G6</f>
        <v>#N/A</v>
      </c>
      <c r="I7" s="52" t="e">
        <f>MATCH(A7,'Парный рейтинг'!D$10:D$446,0)</f>
        <v>#N/A</v>
      </c>
      <c r="J7" s="50">
        <f t="shared" si="4"/>
        <v>6</v>
      </c>
      <c r="K7" s="52" t="str">
        <f t="shared" si="0"/>
        <v/>
      </c>
      <c r="L7" s="53" t="e">
        <f t="shared" si="1"/>
        <v>#VALUE!</v>
      </c>
      <c r="O7" s="52" t="e">
        <f>IFERROR(I7,#REF!)</f>
        <v>#REF!</v>
      </c>
      <c r="Q7" s="50">
        <v>6</v>
      </c>
      <c r="R7" s="50">
        <v>6</v>
      </c>
      <c r="S7" s="50">
        <v>3</v>
      </c>
      <c r="T7" s="50">
        <v>3</v>
      </c>
      <c r="U7" s="50">
        <v>3</v>
      </c>
    </row>
    <row r="8" spans="2:21" ht="19.5" customHeight="1" x14ac:dyDescent="0.3">
      <c r="B8" s="50">
        <v>4</v>
      </c>
      <c r="C8" s="50">
        <v>38</v>
      </c>
      <c r="D8" s="141" t="e">
        <f t="shared" si="2"/>
        <v>#N/A</v>
      </c>
      <c r="E8" s="50">
        <f>IFERROR(VLOOKUP(B8,'Начисление очков_'!$L$4:$M$69,2,FALSE),0)</f>
        <v>130</v>
      </c>
      <c r="F8" s="140" t="e">
        <f>VLOOKUP(A8,'Парный рейтинг'!D$10:I$265,2,FALSE)</f>
        <v>#N/A</v>
      </c>
      <c r="G8" s="140" t="e">
        <f t="shared" ref="G8" si="8">F8+F9</f>
        <v>#N/A</v>
      </c>
      <c r="I8" s="52" t="e">
        <f>MATCH(A8,'Парный рейтинг'!D$10:D$446,0)</f>
        <v>#N/A</v>
      </c>
      <c r="J8" s="50">
        <v>8</v>
      </c>
      <c r="K8" s="52" t="str">
        <f t="shared" si="0"/>
        <v/>
      </c>
      <c r="L8" s="53" t="e">
        <f t="shared" si="1"/>
        <v>#VALUE!</v>
      </c>
      <c r="O8" s="52" t="e">
        <f>IFERROR(I8,#REF!)</f>
        <v>#REF!</v>
      </c>
      <c r="Q8" s="50">
        <v>8</v>
      </c>
      <c r="R8" s="50">
        <v>8</v>
      </c>
      <c r="S8" s="50">
        <v>4</v>
      </c>
      <c r="T8" s="50">
        <v>4</v>
      </c>
      <c r="U8" s="50">
        <v>4</v>
      </c>
    </row>
    <row r="9" spans="2:21" ht="19.5" customHeight="1" x14ac:dyDescent="0.3">
      <c r="B9" s="50">
        <v>4</v>
      </c>
      <c r="C9" s="50">
        <v>38</v>
      </c>
      <c r="D9" s="141" t="e">
        <f t="shared" si="2"/>
        <v>#N/A</v>
      </c>
      <c r="E9" s="50">
        <f>IFERROR(VLOOKUP(B9,'Начисление очков_'!$L$4:$M$69,2,FALSE),0)</f>
        <v>130</v>
      </c>
      <c r="F9" s="140" t="e">
        <f>VLOOKUP(A9,'Парный рейтинг'!D$10:I$265,2,FALSE)</f>
        <v>#N/A</v>
      </c>
      <c r="G9" s="140" t="e">
        <f t="shared" ref="G9" si="9">G8</f>
        <v>#N/A</v>
      </c>
      <c r="I9" s="52" t="e">
        <f>MATCH(A9,'Парный рейтинг'!D$10:D$446,0)</f>
        <v>#N/A</v>
      </c>
      <c r="J9" s="50">
        <v>8</v>
      </c>
      <c r="K9" s="52" t="str">
        <f t="shared" si="0"/>
        <v/>
      </c>
      <c r="L9" s="53" t="e">
        <f t="shared" si="1"/>
        <v>#VALUE!</v>
      </c>
      <c r="O9" s="52" t="e">
        <f>IFERROR(I9,#REF!)</f>
        <v>#REF!</v>
      </c>
      <c r="Q9" s="50">
        <v>8</v>
      </c>
      <c r="R9" s="50">
        <v>8</v>
      </c>
      <c r="S9" s="50">
        <v>4</v>
      </c>
      <c r="T9" s="50">
        <v>4</v>
      </c>
      <c r="U9" s="50">
        <v>4</v>
      </c>
    </row>
    <row r="10" spans="2:21" ht="19.5" customHeight="1" x14ac:dyDescent="0.3">
      <c r="B10" s="50">
        <v>8</v>
      </c>
      <c r="C10" s="50">
        <v>20</v>
      </c>
      <c r="D10" s="141" t="e">
        <f t="shared" si="2"/>
        <v>#N/A</v>
      </c>
      <c r="E10" s="50">
        <f>IFERROR(VLOOKUP(B10,'Начисление очков_'!$L$4:$M$69,2,FALSE),0)</f>
        <v>65</v>
      </c>
      <c r="F10" s="140" t="e">
        <f>VLOOKUP(A10,'Парный рейтинг'!D$10:I$265,2,FALSE)</f>
        <v>#N/A</v>
      </c>
      <c r="G10" s="140" t="e">
        <f t="shared" ref="G10" si="10">F10+F11</f>
        <v>#N/A</v>
      </c>
      <c r="I10" s="52" t="e">
        <f>MATCH(A10,'Парный рейтинг'!D$10:D$446,0)</f>
        <v>#N/A</v>
      </c>
      <c r="J10" s="50">
        <f t="shared" si="4"/>
        <v>9</v>
      </c>
      <c r="K10" s="52" t="str">
        <f t="shared" si="0"/>
        <v/>
      </c>
      <c r="L10" s="53" t="e">
        <f t="shared" si="1"/>
        <v>#VALUE!</v>
      </c>
      <c r="O10" s="52" t="e">
        <f>IFERROR(I10,#REF!)</f>
        <v>#REF!</v>
      </c>
      <c r="Q10" s="50">
        <v>9</v>
      </c>
      <c r="R10" s="50">
        <v>9</v>
      </c>
      <c r="S10" s="50">
        <v>8</v>
      </c>
      <c r="T10" s="50">
        <v>5</v>
      </c>
      <c r="U10" s="50">
        <v>8</v>
      </c>
    </row>
    <row r="11" spans="2:21" ht="19.5" customHeight="1" x14ac:dyDescent="0.3">
      <c r="B11" s="50">
        <v>8</v>
      </c>
      <c r="C11" s="50">
        <v>18</v>
      </c>
      <c r="D11" s="141" t="e">
        <f t="shared" si="2"/>
        <v>#N/A</v>
      </c>
      <c r="E11" s="50">
        <f>IFERROR(VLOOKUP(B11,'Начисление очков_'!$L$4:$M$69,2,FALSE),0)</f>
        <v>65</v>
      </c>
      <c r="F11" s="140" t="e">
        <f>VLOOKUP(A11,'Парный рейтинг'!D$10:I$265,2,FALSE)</f>
        <v>#N/A</v>
      </c>
      <c r="G11" s="140" t="e">
        <f t="shared" ref="G11" si="11">G10</f>
        <v>#N/A</v>
      </c>
      <c r="I11" s="52" t="e">
        <f>MATCH(A11,'Парный рейтинг'!D$10:D$446,0)</f>
        <v>#N/A</v>
      </c>
      <c r="J11" s="50">
        <f t="shared" si="4"/>
        <v>10</v>
      </c>
      <c r="K11" s="52" t="str">
        <f t="shared" si="0"/>
        <v/>
      </c>
      <c r="L11" s="53" t="e">
        <f t="shared" si="1"/>
        <v>#VALUE!</v>
      </c>
      <c r="O11" s="52" t="e">
        <f>IFERROR(I11,#REF!)</f>
        <v>#REF!</v>
      </c>
      <c r="Q11" s="50">
        <v>10</v>
      </c>
      <c r="R11" s="50">
        <v>10</v>
      </c>
      <c r="S11" s="50">
        <v>8</v>
      </c>
      <c r="T11" s="50">
        <v>5</v>
      </c>
      <c r="U11" s="50">
        <v>8</v>
      </c>
    </row>
    <row r="12" spans="2:21" ht="19.5" customHeight="1" x14ac:dyDescent="0.3">
      <c r="B12" s="50">
        <v>8</v>
      </c>
      <c r="C12" s="50">
        <v>20</v>
      </c>
      <c r="D12" s="141" t="e">
        <f t="shared" si="2"/>
        <v>#N/A</v>
      </c>
      <c r="E12" s="50">
        <f>IFERROR(VLOOKUP(B12,'Начисление очков_'!$L$4:$M$69,2,FALSE),0)</f>
        <v>65</v>
      </c>
      <c r="F12" s="140" t="e">
        <f>VLOOKUP(A12,'Парный рейтинг'!D$10:I$265,2,FALSE)</f>
        <v>#N/A</v>
      </c>
      <c r="G12" s="140" t="e">
        <f t="shared" ref="G12" si="12">F12+F13</f>
        <v>#N/A</v>
      </c>
      <c r="I12" s="52" t="e">
        <f>MATCH(A12,'Парный рейтинг'!D$10:D$446,0)</f>
        <v>#N/A</v>
      </c>
      <c r="J12" s="50">
        <v>12</v>
      </c>
      <c r="K12" s="52" t="str">
        <f t="shared" si="0"/>
        <v/>
      </c>
      <c r="L12" s="53" t="e">
        <f t="shared" si="1"/>
        <v>#VALUE!</v>
      </c>
      <c r="O12" s="52" t="e">
        <f>IFERROR(I12,#REF!)</f>
        <v>#REF!</v>
      </c>
      <c r="Q12" s="50">
        <v>12</v>
      </c>
      <c r="R12" s="50">
        <v>12</v>
      </c>
      <c r="S12" s="50">
        <v>8</v>
      </c>
      <c r="T12" s="50">
        <v>6</v>
      </c>
      <c r="U12" s="50">
        <v>8</v>
      </c>
    </row>
    <row r="13" spans="2:21" ht="19.5" customHeight="1" x14ac:dyDescent="0.3">
      <c r="B13" s="50">
        <v>8</v>
      </c>
      <c r="C13" s="50">
        <v>18</v>
      </c>
      <c r="D13" s="141" t="e">
        <f t="shared" si="2"/>
        <v>#N/A</v>
      </c>
      <c r="E13" s="50">
        <f>IFERROR(VLOOKUP(B13,'Начисление очков_'!$L$4:$M$69,2,FALSE),0)</f>
        <v>65</v>
      </c>
      <c r="F13" s="140" t="e">
        <f>VLOOKUP(A13,'Парный рейтинг'!D$10:I$265,2,FALSE)</f>
        <v>#N/A</v>
      </c>
      <c r="G13" s="140" t="e">
        <f t="shared" ref="G13" si="13">G12</f>
        <v>#N/A</v>
      </c>
      <c r="I13" s="52" t="e">
        <f>MATCH(A13,'Парный рейтинг'!D$10:D$446,0)</f>
        <v>#N/A</v>
      </c>
      <c r="J13" s="50">
        <v>12</v>
      </c>
      <c r="K13" s="52" t="str">
        <f t="shared" si="0"/>
        <v/>
      </c>
      <c r="L13" s="53" t="e">
        <f t="shared" si="1"/>
        <v>#VALUE!</v>
      </c>
      <c r="O13" s="52" t="e">
        <f>IFERROR(I13,#REF!)</f>
        <v>#REF!</v>
      </c>
      <c r="Q13" s="50">
        <v>12</v>
      </c>
      <c r="R13" s="50">
        <v>12</v>
      </c>
      <c r="S13" s="50">
        <v>8</v>
      </c>
      <c r="T13" s="50">
        <v>6</v>
      </c>
      <c r="U13" s="50">
        <v>8</v>
      </c>
    </row>
    <row r="14" spans="2:21" ht="19.5" customHeight="1" x14ac:dyDescent="0.3">
      <c r="B14" s="50">
        <v>8</v>
      </c>
      <c r="C14" s="50">
        <v>20</v>
      </c>
      <c r="D14" s="141" t="e">
        <f t="shared" si="2"/>
        <v>#N/A</v>
      </c>
      <c r="E14" s="50">
        <f>IFERROR(VLOOKUP(B14,'Начисление очков_'!$L$4:$M$69,2,FALSE),0)</f>
        <v>65</v>
      </c>
      <c r="F14" s="140" t="e">
        <f>VLOOKUP(A14,'Парный рейтинг'!D$10:I$265,2,FALSE)</f>
        <v>#N/A</v>
      </c>
      <c r="G14" s="140" t="e">
        <f t="shared" ref="G14" si="14">F14+F15</f>
        <v>#N/A</v>
      </c>
      <c r="I14" s="52" t="e">
        <f>MATCH(A14,'Парный рейтинг'!D$10:D$446,0)</f>
        <v>#N/A</v>
      </c>
      <c r="J14" s="50">
        <v>16</v>
      </c>
      <c r="K14" s="52" t="str">
        <f t="shared" si="0"/>
        <v/>
      </c>
      <c r="L14" s="53" t="e">
        <f t="shared" si="1"/>
        <v>#VALUE!</v>
      </c>
      <c r="O14" s="52" t="e">
        <f>IFERROR(I14,#REF!)</f>
        <v>#REF!</v>
      </c>
      <c r="Q14" s="50">
        <v>16</v>
      </c>
      <c r="R14" s="50">
        <v>16</v>
      </c>
      <c r="S14" s="50">
        <v>8</v>
      </c>
      <c r="T14" s="50">
        <v>8</v>
      </c>
      <c r="U14" s="50">
        <v>8</v>
      </c>
    </row>
    <row r="15" spans="2:21" ht="15.75" x14ac:dyDescent="0.3">
      <c r="B15" s="50">
        <v>8</v>
      </c>
      <c r="C15" s="50">
        <v>18</v>
      </c>
      <c r="D15" s="141" t="e">
        <f t="shared" si="2"/>
        <v>#N/A</v>
      </c>
      <c r="E15" s="50">
        <f>IFERROR(VLOOKUP(B15,'Начисление очков_'!$L$4:$M$69,2,FALSE),0)</f>
        <v>65</v>
      </c>
      <c r="F15" s="140" t="e">
        <f>VLOOKUP(A15,'Парный рейтинг'!D$10:I$265,2,FALSE)</f>
        <v>#N/A</v>
      </c>
      <c r="G15" s="140" t="e">
        <f t="shared" ref="G15" si="15">G14</f>
        <v>#N/A</v>
      </c>
      <c r="I15" s="52" t="e">
        <f>MATCH(A15,'Парный рейтинг'!D$10:D$446,0)</f>
        <v>#N/A</v>
      </c>
      <c r="J15" s="50">
        <v>16</v>
      </c>
      <c r="K15" s="52" t="str">
        <f t="shared" si="0"/>
        <v/>
      </c>
      <c r="L15" s="53" t="e">
        <f t="shared" si="1"/>
        <v>#VALUE!</v>
      </c>
      <c r="O15" s="52" t="e">
        <f>IFERROR(I15,#REF!)</f>
        <v>#REF!</v>
      </c>
      <c r="Q15" s="50">
        <v>16</v>
      </c>
      <c r="R15" s="50">
        <v>16</v>
      </c>
      <c r="S15" s="50">
        <v>8</v>
      </c>
      <c r="T15" s="50">
        <v>8</v>
      </c>
      <c r="U15" s="50">
        <v>8</v>
      </c>
    </row>
    <row r="16" spans="2:21" ht="15.75" x14ac:dyDescent="0.3">
      <c r="B16" s="50">
        <v>8</v>
      </c>
      <c r="C16" s="50">
        <v>21</v>
      </c>
      <c r="D16" s="141" t="e">
        <f t="shared" si="2"/>
        <v>#N/A</v>
      </c>
      <c r="E16" s="50">
        <f>IFERROR(VLOOKUP(B16,'Начисление очков_'!$L$4:$M$69,2,FALSE),0)</f>
        <v>65</v>
      </c>
      <c r="F16" s="140" t="e">
        <f>VLOOKUP(A16,'Парный рейтинг'!D$10:I$265,2,FALSE)</f>
        <v>#N/A</v>
      </c>
      <c r="G16" s="140" t="e">
        <f t="shared" ref="G16" si="16">F16+F17</f>
        <v>#N/A</v>
      </c>
      <c r="I16" s="52" t="e">
        <f>MATCH(A16,'Парный рейтинг'!D$10:D$446,0)</f>
        <v>#N/A</v>
      </c>
      <c r="J16" s="50">
        <v>16</v>
      </c>
      <c r="K16" s="52" t="str">
        <f t="shared" si="0"/>
        <v/>
      </c>
      <c r="L16" s="53" t="e">
        <f t="shared" si="1"/>
        <v>#VALUE!</v>
      </c>
      <c r="O16" s="52" t="e">
        <f>IFERROR(I16,#REF!)</f>
        <v>#REF!</v>
      </c>
      <c r="Q16" s="50">
        <v>16</v>
      </c>
      <c r="R16" s="50">
        <v>16</v>
      </c>
      <c r="S16" s="50">
        <v>8</v>
      </c>
      <c r="T16" s="50">
        <v>8</v>
      </c>
      <c r="U16" s="50">
        <v>8</v>
      </c>
    </row>
    <row r="17" spans="2:21" ht="15.75" x14ac:dyDescent="0.3">
      <c r="B17" s="50">
        <v>8</v>
      </c>
      <c r="C17" s="50">
        <v>16</v>
      </c>
      <c r="D17" s="141" t="e">
        <f t="shared" si="2"/>
        <v>#N/A</v>
      </c>
      <c r="E17" s="50">
        <f>IFERROR(VLOOKUP(B17,'Начисление очков_'!$L$4:$M$69,2,FALSE),0)</f>
        <v>65</v>
      </c>
      <c r="F17" s="140" t="e">
        <f>VLOOKUP(A17,'Парный рейтинг'!D$10:I$265,2,FALSE)</f>
        <v>#N/A</v>
      </c>
      <c r="G17" s="140" t="e">
        <f t="shared" ref="G17" si="17">G16</f>
        <v>#N/A</v>
      </c>
      <c r="I17" s="52" t="e">
        <f>MATCH(A17,'Парный рейтинг'!D$10:D$446,0)</f>
        <v>#N/A</v>
      </c>
      <c r="J17" s="50">
        <v>16</v>
      </c>
      <c r="K17" s="52" t="str">
        <f t="shared" si="0"/>
        <v/>
      </c>
      <c r="L17" s="53" t="e">
        <f t="shared" si="1"/>
        <v>#VALUE!</v>
      </c>
      <c r="O17" s="52" t="e">
        <f>IFERROR(I17,#REF!)</f>
        <v>#REF!</v>
      </c>
      <c r="Q17" s="50">
        <v>16</v>
      </c>
      <c r="R17" s="50">
        <v>16</v>
      </c>
      <c r="S17" s="50">
        <v>8</v>
      </c>
      <c r="T17" s="50">
        <v>8</v>
      </c>
      <c r="U17" s="50">
        <v>8</v>
      </c>
    </row>
    <row r="18" spans="2:21" ht="15.75" x14ac:dyDescent="0.3">
      <c r="B18" s="50">
        <v>16</v>
      </c>
      <c r="C18" s="50">
        <v>7</v>
      </c>
      <c r="D18" s="141" t="e">
        <f t="shared" si="2"/>
        <v>#N/A</v>
      </c>
      <c r="E18" s="50">
        <f>IFERROR(VLOOKUP(B18,'Начисление очков_'!$L$4:$M$69,2,FALSE),0)</f>
        <v>32</v>
      </c>
      <c r="F18" s="140" t="e">
        <f>VLOOKUP(A18,'Парный рейтинг'!D$10:I$265,2,FALSE)</f>
        <v>#N/A</v>
      </c>
      <c r="G18" s="140" t="e">
        <f t="shared" ref="G18" si="18">F18+F19</f>
        <v>#N/A</v>
      </c>
      <c r="I18" s="52" t="e">
        <f>MATCH(A18,'Парный рейтинг'!D$10:D$446,0)</f>
        <v>#N/A</v>
      </c>
      <c r="J18" s="50">
        <f t="shared" si="4"/>
        <v>17</v>
      </c>
      <c r="K18" s="52" t="str">
        <f t="shared" si="0"/>
        <v/>
      </c>
      <c r="L18" s="53" t="e">
        <f t="shared" si="1"/>
        <v>#VALUE!</v>
      </c>
      <c r="O18" s="52" t="e">
        <f>IFERROR(I18,#REF!)</f>
        <v>#REF!</v>
      </c>
      <c r="Q18" s="50">
        <v>17</v>
      </c>
      <c r="R18" s="50">
        <v>17</v>
      </c>
      <c r="S18" s="50">
        <v>12</v>
      </c>
      <c r="T18" s="50">
        <v>16</v>
      </c>
      <c r="U18" s="50">
        <v>16</v>
      </c>
    </row>
    <row r="19" spans="2:21" ht="15.75" x14ac:dyDescent="0.3">
      <c r="B19" s="50">
        <v>16</v>
      </c>
      <c r="C19" s="50">
        <v>11</v>
      </c>
      <c r="D19" s="141" t="e">
        <f t="shared" si="2"/>
        <v>#N/A</v>
      </c>
      <c r="E19" s="50">
        <f>IFERROR(VLOOKUP(B19,'Начисление очков_'!$L$4:$M$69,2,FALSE),0)</f>
        <v>32</v>
      </c>
      <c r="F19" s="140" t="e">
        <f>VLOOKUP(A19,'Парный рейтинг'!D$10:I$265,2,FALSE)</f>
        <v>#N/A</v>
      </c>
      <c r="G19" s="140" t="e">
        <f t="shared" ref="G19" si="19">G18</f>
        <v>#N/A</v>
      </c>
      <c r="I19" s="52" t="e">
        <f>MATCH(A19,'Парный рейтинг'!D$10:D$446,0)</f>
        <v>#N/A</v>
      </c>
      <c r="J19" s="50">
        <f t="shared" si="4"/>
        <v>18</v>
      </c>
      <c r="K19" s="52" t="str">
        <f t="shared" si="0"/>
        <v/>
      </c>
      <c r="L19" s="53" t="e">
        <f t="shared" si="1"/>
        <v>#VALUE!</v>
      </c>
      <c r="O19" s="52" t="e">
        <f>IFERROR(I19,#REF!)</f>
        <v>#REF!</v>
      </c>
      <c r="Q19" s="50">
        <v>18</v>
      </c>
      <c r="R19" s="50">
        <v>18</v>
      </c>
      <c r="S19" s="50">
        <v>12</v>
      </c>
      <c r="T19" s="50">
        <v>16</v>
      </c>
      <c r="U19" s="50">
        <v>16</v>
      </c>
    </row>
    <row r="20" spans="2:21" ht="15.75" x14ac:dyDescent="0.3">
      <c r="B20" s="50">
        <v>16</v>
      </c>
      <c r="C20" s="50">
        <v>10</v>
      </c>
      <c r="D20" s="141" t="e">
        <f t="shared" si="2"/>
        <v>#N/A</v>
      </c>
      <c r="E20" s="50">
        <f>IFERROR(VLOOKUP(B20,'Начисление очков_'!$L$4:$M$69,2,FALSE),0)</f>
        <v>32</v>
      </c>
      <c r="F20" s="140" t="e">
        <f>VLOOKUP(A20,'Парный рейтинг'!D$10:I$265,2,FALSE)</f>
        <v>#N/A</v>
      </c>
      <c r="G20" s="140" t="e">
        <f t="shared" ref="G20" si="20">F20+F21</f>
        <v>#N/A</v>
      </c>
      <c r="I20" s="52" t="e">
        <f>MATCH(A20,'Парный рейтинг'!D$10:D$446,0)</f>
        <v>#N/A</v>
      </c>
      <c r="J20" s="50">
        <v>20</v>
      </c>
      <c r="K20" s="52" t="str">
        <f t="shared" si="0"/>
        <v/>
      </c>
      <c r="L20" s="53" t="e">
        <f t="shared" si="1"/>
        <v>#VALUE!</v>
      </c>
      <c r="O20" s="52" t="e">
        <f>IFERROR(I20,#REF!)</f>
        <v>#REF!</v>
      </c>
      <c r="Q20" s="50">
        <v>20</v>
      </c>
      <c r="R20" s="50">
        <v>20</v>
      </c>
      <c r="S20" s="50">
        <v>12</v>
      </c>
      <c r="T20" s="50">
        <v>16</v>
      </c>
      <c r="U20" s="50">
        <v>16</v>
      </c>
    </row>
    <row r="21" spans="2:21" ht="15.75" x14ac:dyDescent="0.3">
      <c r="B21" s="50">
        <v>16</v>
      </c>
      <c r="C21" s="50">
        <v>8</v>
      </c>
      <c r="D21" s="141" t="e">
        <f t="shared" si="2"/>
        <v>#N/A</v>
      </c>
      <c r="E21" s="50">
        <f>IFERROR(VLOOKUP(B21,'Начисление очков_'!$L$4:$M$69,2,FALSE),0)</f>
        <v>32</v>
      </c>
      <c r="F21" s="140" t="e">
        <f>VLOOKUP(A21,'Парный рейтинг'!D$10:I$265,2,FALSE)</f>
        <v>#N/A</v>
      </c>
      <c r="G21" s="140" t="e">
        <f t="shared" ref="G21" si="21">G20</f>
        <v>#N/A</v>
      </c>
      <c r="I21" s="52" t="e">
        <f>MATCH(A21,'Парный рейтинг'!D$10:D$446,0)</f>
        <v>#N/A</v>
      </c>
      <c r="J21" s="50">
        <v>20</v>
      </c>
      <c r="K21" s="52" t="str">
        <f t="shared" si="0"/>
        <v/>
      </c>
      <c r="L21" s="53" t="e">
        <f t="shared" si="1"/>
        <v>#VALUE!</v>
      </c>
      <c r="O21" s="52" t="e">
        <f>IFERROR(I21,#REF!)</f>
        <v>#REF!</v>
      </c>
      <c r="Q21" s="50">
        <v>20</v>
      </c>
      <c r="R21" s="50">
        <v>20</v>
      </c>
      <c r="S21" s="50">
        <v>12</v>
      </c>
      <c r="T21" s="50">
        <v>16</v>
      </c>
      <c r="U21" s="50">
        <v>16</v>
      </c>
    </row>
    <row r="22" spans="2:21" ht="15.75" x14ac:dyDescent="0.3">
      <c r="B22" s="50">
        <v>17</v>
      </c>
      <c r="C22" s="50">
        <v>8</v>
      </c>
      <c r="D22" s="141" t="e">
        <f t="shared" si="2"/>
        <v>#N/A</v>
      </c>
      <c r="E22" s="50">
        <f>IFERROR(VLOOKUP(B22,'Начисление очков_'!$L$4:$M$69,2,FALSE),0)</f>
        <v>29</v>
      </c>
      <c r="F22" s="140" t="e">
        <f>VLOOKUP(A22,'Парный рейтинг'!D$10:I$265,2,FALSE)</f>
        <v>#N/A</v>
      </c>
      <c r="G22" s="140" t="e">
        <f t="shared" ref="G22" si="22">F22+F23</f>
        <v>#N/A</v>
      </c>
      <c r="I22" s="52" t="e">
        <f>MATCH(A22,'Парный рейтинг'!D$10:D$446,0)</f>
        <v>#N/A</v>
      </c>
      <c r="J22" s="50">
        <v>24</v>
      </c>
      <c r="K22" s="52" t="str">
        <f t="shared" si="0"/>
        <v/>
      </c>
      <c r="L22" s="53" t="e">
        <f t="shared" si="1"/>
        <v>#VALUE!</v>
      </c>
      <c r="O22" s="52" t="e">
        <f>IFERROR(I22,#REF!)</f>
        <v>#REF!</v>
      </c>
      <c r="Q22" s="50">
        <v>24</v>
      </c>
      <c r="R22" s="50">
        <v>24</v>
      </c>
      <c r="S22" s="50">
        <v>12</v>
      </c>
      <c r="T22" s="50">
        <v>16</v>
      </c>
      <c r="U22" s="50">
        <v>16</v>
      </c>
    </row>
    <row r="23" spans="2:21" ht="15.75" x14ac:dyDescent="0.3">
      <c r="B23" s="50">
        <v>17</v>
      </c>
      <c r="C23" s="50">
        <v>9</v>
      </c>
      <c r="D23" s="141" t="e">
        <f t="shared" si="2"/>
        <v>#N/A</v>
      </c>
      <c r="E23" s="50">
        <f>IFERROR(VLOOKUP(B23,'Начисление очков_'!$L$4:$M$69,2,FALSE),0)</f>
        <v>29</v>
      </c>
      <c r="F23" s="140" t="e">
        <f>VLOOKUP(A23,'Парный рейтинг'!D$10:I$265,2,FALSE)</f>
        <v>#N/A</v>
      </c>
      <c r="G23" s="140" t="e">
        <f t="shared" ref="G23" si="23">G22</f>
        <v>#N/A</v>
      </c>
      <c r="I23" s="52" t="e">
        <f>MATCH(A23,'Парный рейтинг'!D$10:D$446,0)</f>
        <v>#N/A</v>
      </c>
      <c r="J23" s="50">
        <v>24</v>
      </c>
      <c r="K23" s="52" t="str">
        <f t="shared" si="0"/>
        <v/>
      </c>
      <c r="L23" s="53" t="e">
        <f t="shared" si="1"/>
        <v>#VALUE!</v>
      </c>
      <c r="O23" s="52" t="e">
        <f>IFERROR(I23,#REF!)</f>
        <v>#REF!</v>
      </c>
      <c r="Q23" s="50">
        <v>24</v>
      </c>
      <c r="R23" s="50">
        <v>24</v>
      </c>
      <c r="S23" s="50">
        <v>12</v>
      </c>
      <c r="T23" s="50">
        <v>16</v>
      </c>
      <c r="U23" s="50">
        <v>16</v>
      </c>
    </row>
    <row r="24" spans="2:21" ht="15.75" x14ac:dyDescent="0.3">
      <c r="B24" s="50">
        <v>18</v>
      </c>
      <c r="C24" s="50">
        <v>7</v>
      </c>
      <c r="D24" s="141" t="e">
        <f t="shared" si="2"/>
        <v>#N/A</v>
      </c>
      <c r="E24" s="50">
        <f>IFERROR(VLOOKUP(B24,'Начисление очков_'!$L$4:$M$69,2,FALSE),0)</f>
        <v>22</v>
      </c>
      <c r="F24" s="140" t="e">
        <f>VLOOKUP(A24,'Парный рейтинг'!D$10:I$265,2,FALSE)</f>
        <v>#N/A</v>
      </c>
      <c r="G24" s="140" t="e">
        <f t="shared" ref="G24" si="24">F24+F25</f>
        <v>#N/A</v>
      </c>
      <c r="I24" s="52" t="e">
        <f>MATCH(A24,'Парный рейтинг'!D$10:D$446,0)</f>
        <v>#N/A</v>
      </c>
      <c r="J24" s="50">
        <v>24</v>
      </c>
      <c r="K24" s="52" t="str">
        <f t="shared" si="0"/>
        <v/>
      </c>
      <c r="L24" s="53" t="e">
        <f t="shared" si="1"/>
        <v>#VALUE!</v>
      </c>
      <c r="O24" s="52" t="e">
        <f>IFERROR(I24,#REF!)</f>
        <v>#REF!</v>
      </c>
      <c r="Q24" s="50">
        <v>24</v>
      </c>
      <c r="R24" s="50">
        <v>24</v>
      </c>
      <c r="S24" s="50">
        <v>12</v>
      </c>
      <c r="T24" s="50">
        <v>16</v>
      </c>
      <c r="U24" s="50">
        <v>16</v>
      </c>
    </row>
    <row r="25" spans="2:21" ht="15.75" x14ac:dyDescent="0.3">
      <c r="B25" s="50">
        <v>18</v>
      </c>
      <c r="C25" s="50">
        <v>7</v>
      </c>
      <c r="D25" s="141" t="e">
        <f t="shared" si="2"/>
        <v>#N/A</v>
      </c>
      <c r="E25" s="50">
        <f>IFERROR(VLOOKUP(B25,'Начисление очков_'!$L$4:$M$69,2,FALSE),0)</f>
        <v>22</v>
      </c>
      <c r="F25" s="140" t="e">
        <f>VLOOKUP(A25,'Парный рейтинг'!D$10:I$265,2,FALSE)</f>
        <v>#N/A</v>
      </c>
      <c r="G25" s="140" t="e">
        <f t="shared" ref="G25" si="25">G24</f>
        <v>#N/A</v>
      </c>
      <c r="I25" s="52" t="e">
        <f>MATCH(A25,'Парный рейтинг'!D$10:D$446,0)</f>
        <v>#N/A</v>
      </c>
      <c r="J25" s="50">
        <v>24</v>
      </c>
      <c r="K25" s="52" t="str">
        <f t="shared" si="0"/>
        <v/>
      </c>
      <c r="L25" s="53" t="e">
        <f t="shared" si="1"/>
        <v>#VALUE!</v>
      </c>
      <c r="O25" s="52" t="e">
        <f>IFERROR(I25,#REF!)</f>
        <v>#REF!</v>
      </c>
      <c r="Q25" s="50">
        <v>24</v>
      </c>
      <c r="R25" s="50">
        <v>24</v>
      </c>
      <c r="S25" s="50">
        <v>12</v>
      </c>
      <c r="T25" s="50">
        <v>16</v>
      </c>
      <c r="U25" s="50">
        <v>16</v>
      </c>
    </row>
    <row r="26" spans="2:21" ht="15.75" x14ac:dyDescent="0.3">
      <c r="B26" s="50">
        <v>19</v>
      </c>
      <c r="C26" s="50">
        <v>6</v>
      </c>
      <c r="D26" s="141" t="e">
        <f t="shared" si="2"/>
        <v>#N/A</v>
      </c>
      <c r="E26" s="50">
        <f>IFERROR(VLOOKUP(B26,'Начисление очков_'!$L$4:$M$69,2,FALSE),0)</f>
        <v>16</v>
      </c>
      <c r="F26" s="140" t="e">
        <f>VLOOKUP(A26,'Парный рейтинг'!D$10:I$265,2,FALSE)</f>
        <v>#N/A</v>
      </c>
      <c r="G26" s="140" t="e">
        <f t="shared" ref="G26" si="26">F26+F27</f>
        <v>#N/A</v>
      </c>
      <c r="I26" s="52" t="e">
        <f>MATCH(A26,'Парный рейтинг'!D$10:D$446,0)</f>
        <v>#N/A</v>
      </c>
      <c r="J26" s="50">
        <v>32</v>
      </c>
      <c r="K26" s="52" t="str">
        <f t="shared" si="0"/>
        <v/>
      </c>
      <c r="L26" s="53" t="e">
        <f t="shared" si="1"/>
        <v>#VALUE!</v>
      </c>
      <c r="O26" s="52" t="e">
        <f>IFERROR(I26,#REF!)</f>
        <v>#REF!</v>
      </c>
      <c r="Q26" s="50">
        <v>32</v>
      </c>
      <c r="R26" s="50">
        <v>32</v>
      </c>
      <c r="S26" s="50">
        <v>16</v>
      </c>
      <c r="T26" s="50">
        <v>16</v>
      </c>
      <c r="U26" s="50">
        <v>16</v>
      </c>
    </row>
    <row r="27" spans="2:21" ht="21.75" customHeight="1" x14ac:dyDescent="0.3">
      <c r="B27" s="50">
        <v>19</v>
      </c>
      <c r="C27" s="50">
        <v>6</v>
      </c>
      <c r="D27" s="141" t="e">
        <f t="shared" si="2"/>
        <v>#N/A</v>
      </c>
      <c r="E27" s="50">
        <f>IFERROR(VLOOKUP(B27,'Начисление очков_'!$L$4:$M$69,2,FALSE),0)</f>
        <v>16</v>
      </c>
      <c r="F27" s="140" t="e">
        <f>VLOOKUP(A27,'Парный рейтинг'!D$10:I$265,2,FALSE)</f>
        <v>#N/A</v>
      </c>
      <c r="G27" s="140" t="e">
        <f t="shared" ref="G27" si="27">G26</f>
        <v>#N/A</v>
      </c>
      <c r="I27" s="52" t="e">
        <f>MATCH(A27,'Парный рейтинг'!D$10:D$446,0)</f>
        <v>#N/A</v>
      </c>
      <c r="J27" s="50">
        <v>32</v>
      </c>
      <c r="K27" s="52" t="str">
        <f t="shared" si="0"/>
        <v/>
      </c>
      <c r="L27" s="53" t="e">
        <f t="shared" si="1"/>
        <v>#VALUE!</v>
      </c>
      <c r="O27" s="52" t="e">
        <f>IFERROR(I27,#REF!)</f>
        <v>#REF!</v>
      </c>
      <c r="Q27" s="50">
        <v>32</v>
      </c>
      <c r="R27" s="50">
        <v>32</v>
      </c>
      <c r="S27" s="50">
        <v>16</v>
      </c>
      <c r="T27" s="50">
        <v>16</v>
      </c>
      <c r="U27" s="50">
        <v>16</v>
      </c>
    </row>
    <row r="28" spans="2:21" ht="15.75" x14ac:dyDescent="0.3">
      <c r="B28" s="50">
        <v>20</v>
      </c>
      <c r="C28" s="50">
        <v>7</v>
      </c>
      <c r="D28" s="141" t="e">
        <f t="shared" si="2"/>
        <v>#N/A</v>
      </c>
      <c r="E28" s="50">
        <f>IFERROR(VLOOKUP(B28,'Начисление очков_'!$L$4:$M$69,2,FALSE),0)</f>
        <v>16</v>
      </c>
      <c r="F28" s="140" t="e">
        <f>VLOOKUP(A28,'Парный рейтинг'!D$10:I$265,2,FALSE)</f>
        <v>#N/A</v>
      </c>
      <c r="G28" s="140" t="e">
        <f t="shared" ref="G28" si="28">F28+F29</f>
        <v>#N/A</v>
      </c>
      <c r="I28" s="52" t="e">
        <f>MATCH(A28,'Парный рейтинг'!D$10:D$446,0)</f>
        <v>#N/A</v>
      </c>
      <c r="J28" s="50">
        <v>32</v>
      </c>
      <c r="K28" s="52" t="str">
        <f t="shared" si="0"/>
        <v/>
      </c>
      <c r="L28" s="53" t="e">
        <f t="shared" si="1"/>
        <v>#VALUE!</v>
      </c>
      <c r="O28" s="52" t="e">
        <f>IFERROR(I28,#REF!)</f>
        <v>#REF!</v>
      </c>
      <c r="Q28" s="50">
        <v>32</v>
      </c>
      <c r="R28" s="50">
        <v>32</v>
      </c>
      <c r="S28" s="50">
        <v>16</v>
      </c>
      <c r="T28" s="50">
        <v>16</v>
      </c>
      <c r="U28" s="50">
        <v>16</v>
      </c>
    </row>
    <row r="29" spans="2:21" ht="15.75" x14ac:dyDescent="0.3">
      <c r="B29" s="50">
        <v>20</v>
      </c>
      <c r="C29" s="50">
        <v>5</v>
      </c>
      <c r="D29" s="141" t="e">
        <f t="shared" si="2"/>
        <v>#N/A</v>
      </c>
      <c r="E29" s="50">
        <f>IFERROR(VLOOKUP(B29,'Начисление очков_'!$L$4:$M$69,2,FALSE),0)</f>
        <v>16</v>
      </c>
      <c r="F29" s="140" t="e">
        <f>VLOOKUP(A29,'Парный рейтинг'!D$10:I$265,2,FALSE)</f>
        <v>#N/A</v>
      </c>
      <c r="G29" s="140" t="e">
        <f t="shared" ref="G29" si="29">G28</f>
        <v>#N/A</v>
      </c>
      <c r="I29" s="52" t="e">
        <f>MATCH(A29,'Парный рейтинг'!D$10:D$446,0)</f>
        <v>#N/A</v>
      </c>
      <c r="J29" s="50">
        <v>32</v>
      </c>
      <c r="K29" s="52" t="str">
        <f t="shared" si="0"/>
        <v/>
      </c>
      <c r="L29" s="53" t="e">
        <f t="shared" si="1"/>
        <v>#VALUE!</v>
      </c>
      <c r="O29" s="52" t="e">
        <f>IFERROR(I29,#REF!)</f>
        <v>#REF!</v>
      </c>
      <c r="Q29" s="50">
        <v>32</v>
      </c>
      <c r="R29" s="50">
        <v>32</v>
      </c>
      <c r="S29" s="50">
        <v>16</v>
      </c>
      <c r="T29" s="50">
        <v>16</v>
      </c>
      <c r="U29" s="50">
        <v>16</v>
      </c>
    </row>
    <row r="30" spans="2:21" ht="15.75" x14ac:dyDescent="0.3">
      <c r="B30" s="50">
        <v>24</v>
      </c>
      <c r="C30" s="50">
        <v>4</v>
      </c>
      <c r="D30" s="141" t="e">
        <f t="shared" si="2"/>
        <v>#N/A</v>
      </c>
      <c r="E30" s="50">
        <f>IFERROR(VLOOKUP(B30,'Начисление очков_'!$L$4:$M$69,2,FALSE),0)</f>
        <v>12</v>
      </c>
      <c r="F30" s="140" t="e">
        <f>VLOOKUP(A30,'Парный рейтинг'!D$10:I$265,2,FALSE)</f>
        <v>#N/A</v>
      </c>
      <c r="G30" s="140" t="e">
        <f t="shared" ref="G30" si="30">F30+F31</f>
        <v>#N/A</v>
      </c>
      <c r="I30" s="52" t="e">
        <f>MATCH(A30,'Парный рейтинг'!D$10:D$446,0)</f>
        <v>#N/A</v>
      </c>
      <c r="J30" s="50">
        <v>32</v>
      </c>
      <c r="K30" s="52" t="str">
        <f t="shared" si="0"/>
        <v/>
      </c>
      <c r="L30" s="53" t="e">
        <f t="shared" si="1"/>
        <v>#VALUE!</v>
      </c>
      <c r="O30" s="52" t="e">
        <f>IFERROR(I30,#REF!)</f>
        <v>#REF!</v>
      </c>
      <c r="Q30" s="50">
        <v>32</v>
      </c>
      <c r="R30" s="50">
        <v>32</v>
      </c>
      <c r="S30" s="50">
        <v>16</v>
      </c>
      <c r="T30" s="50">
        <v>16</v>
      </c>
      <c r="U30" s="50">
        <v>16</v>
      </c>
    </row>
    <row r="31" spans="2:21" ht="15.75" x14ac:dyDescent="0.3">
      <c r="B31" s="50">
        <v>24</v>
      </c>
      <c r="C31" s="50">
        <v>4</v>
      </c>
      <c r="D31" s="141" t="e">
        <f t="shared" si="2"/>
        <v>#N/A</v>
      </c>
      <c r="E31" s="50">
        <f>IFERROR(VLOOKUP(B31,'Начисление очков_'!$L$4:$M$69,2,FALSE),0)</f>
        <v>12</v>
      </c>
      <c r="F31" s="140" t="e">
        <f>VLOOKUP(A31,'Парный рейтинг'!D$10:I$265,2,FALSE)</f>
        <v>#N/A</v>
      </c>
      <c r="G31" s="140" t="e">
        <f t="shared" ref="G31" si="31">G30</f>
        <v>#N/A</v>
      </c>
      <c r="I31" s="52" t="e">
        <f>MATCH(A31,'Парный рейтинг'!D$10:D$446,0)</f>
        <v>#N/A</v>
      </c>
      <c r="J31" s="50">
        <v>32</v>
      </c>
      <c r="K31" s="52" t="str">
        <f t="shared" si="0"/>
        <v/>
      </c>
      <c r="L31" s="53" t="e">
        <f t="shared" si="1"/>
        <v>#VALUE!</v>
      </c>
      <c r="O31" s="52" t="e">
        <f>IFERROR(I31,#REF!)</f>
        <v>#REF!</v>
      </c>
      <c r="Q31" s="50">
        <v>32</v>
      </c>
      <c r="R31" s="50">
        <v>32</v>
      </c>
      <c r="S31" s="50">
        <v>16</v>
      </c>
      <c r="T31" s="50">
        <v>16</v>
      </c>
      <c r="U31" s="50">
        <v>16</v>
      </c>
    </row>
    <row r="32" spans="2:21" ht="15.75" x14ac:dyDescent="0.3">
      <c r="B32" s="50">
        <v>24</v>
      </c>
      <c r="C32" s="50">
        <v>4</v>
      </c>
      <c r="D32" s="141" t="e">
        <f t="shared" si="2"/>
        <v>#N/A</v>
      </c>
      <c r="E32" s="50">
        <f>IFERROR(VLOOKUP(B32,'Начисление очков_'!$L$4:$M$69,2,FALSE),0)</f>
        <v>12</v>
      </c>
      <c r="F32" s="140" t="e">
        <f>VLOOKUP(A32,'Парный рейтинг'!D$10:I$265,2,FALSE)</f>
        <v>#N/A</v>
      </c>
      <c r="G32" s="140" t="e">
        <f t="shared" ref="G32" si="32">F32+F33</f>
        <v>#N/A</v>
      </c>
      <c r="I32" s="52" t="e">
        <f>MATCH(A32,'Парный рейтинг'!D$10:D$446,0)</f>
        <v>#N/A</v>
      </c>
      <c r="J32" s="50">
        <v>32</v>
      </c>
      <c r="K32" s="52" t="str">
        <f t="shared" si="0"/>
        <v/>
      </c>
      <c r="L32" s="53" t="e">
        <f t="shared" si="1"/>
        <v>#VALUE!</v>
      </c>
      <c r="O32" s="52" t="e">
        <f>IFERROR(I32,#REF!)</f>
        <v>#REF!</v>
      </c>
      <c r="Q32" s="50">
        <v>32</v>
      </c>
      <c r="R32" s="50">
        <v>32</v>
      </c>
      <c r="S32" s="50">
        <v>16</v>
      </c>
      <c r="T32" s="50">
        <v>16</v>
      </c>
      <c r="U32" s="50">
        <v>16</v>
      </c>
    </row>
    <row r="33" spans="2:21" ht="15.75" x14ac:dyDescent="0.3">
      <c r="B33" s="50">
        <v>24</v>
      </c>
      <c r="C33" s="50">
        <v>4</v>
      </c>
      <c r="D33" s="141" t="e">
        <f t="shared" si="2"/>
        <v>#N/A</v>
      </c>
      <c r="E33" s="50">
        <f>IFERROR(VLOOKUP(B33,'Начисление очков_'!$L$4:$M$69,2,FALSE),0)</f>
        <v>12</v>
      </c>
      <c r="F33" s="140" t="e">
        <f>VLOOKUP(A33,'Парный рейтинг'!D$10:I$265,2,FALSE)</f>
        <v>#N/A</v>
      </c>
      <c r="G33" s="140" t="e">
        <f t="shared" ref="G33" si="33">G32</f>
        <v>#N/A</v>
      </c>
      <c r="I33" s="52" t="e">
        <f>MATCH(A33,'Парный рейтинг'!D$10:D$446,0)</f>
        <v>#N/A</v>
      </c>
      <c r="J33" s="50">
        <v>32</v>
      </c>
      <c r="K33" s="52" t="str">
        <f t="shared" si="0"/>
        <v/>
      </c>
      <c r="L33" s="53" t="e">
        <f t="shared" si="1"/>
        <v>#VALUE!</v>
      </c>
      <c r="O33" s="52" t="e">
        <f>IFERROR(I33,#REF!)</f>
        <v>#REF!</v>
      </c>
      <c r="Q33" s="50">
        <v>32</v>
      </c>
      <c r="R33" s="50">
        <v>32</v>
      </c>
      <c r="S33" s="50">
        <v>16</v>
      </c>
      <c r="T33" s="50">
        <v>16</v>
      </c>
      <c r="U33" s="50">
        <v>16</v>
      </c>
    </row>
    <row r="34" spans="2:21" ht="15.75" x14ac:dyDescent="0.3">
      <c r="B34" s="50">
        <v>24</v>
      </c>
      <c r="C34" s="50">
        <v>4</v>
      </c>
      <c r="D34" s="141" t="e">
        <f t="shared" si="2"/>
        <v>#N/A</v>
      </c>
      <c r="E34" s="50">
        <f>IFERROR(VLOOKUP(B34,'Начисление очков_'!$L$4:$M$69,2,FALSE),0)</f>
        <v>12</v>
      </c>
      <c r="F34" s="140" t="e">
        <f>VLOOKUP(A34,'Парный рейтинг'!D$10:I$265,2,FALSE)</f>
        <v>#N/A</v>
      </c>
      <c r="G34" s="140" t="e">
        <f t="shared" ref="G34" si="34">F34+F35</f>
        <v>#N/A</v>
      </c>
      <c r="I34" s="52" t="e">
        <f>MATCH(A34,'Парный рейтинг'!D$10:D$446,0)</f>
        <v>#N/A</v>
      </c>
      <c r="J34" s="50">
        <f t="shared" si="4"/>
        <v>33</v>
      </c>
      <c r="K34" s="52" t="str">
        <f t="shared" ref="K34:K65" si="35">TRIM(A34)</f>
        <v/>
      </c>
      <c r="L34" s="53" t="e">
        <f t="shared" ref="L34:L65" si="36">MID(A34&amp;" "&amp;A34, FIND(" ",A34)+1,LEN(A34))</f>
        <v>#VALUE!</v>
      </c>
      <c r="O34" s="52" t="e">
        <f>IFERROR(I34,#REF!)</f>
        <v>#REF!</v>
      </c>
      <c r="Q34" s="50">
        <v>33</v>
      </c>
      <c r="R34" s="50">
        <v>33</v>
      </c>
      <c r="S34" s="50">
        <v>20</v>
      </c>
      <c r="T34" s="50">
        <v>18</v>
      </c>
      <c r="U34" s="50">
        <v>24</v>
      </c>
    </row>
    <row r="35" spans="2:21" ht="15.75" x14ac:dyDescent="0.3">
      <c r="B35" s="50">
        <v>24</v>
      </c>
      <c r="C35" s="50">
        <v>4</v>
      </c>
      <c r="D35" s="141" t="e">
        <f t="shared" si="2"/>
        <v>#N/A</v>
      </c>
      <c r="E35" s="50">
        <f>IFERROR(VLOOKUP(B35,'Начисление очков_'!$L$4:$M$69,2,FALSE),0)</f>
        <v>12</v>
      </c>
      <c r="F35" s="140" t="e">
        <f>VLOOKUP(A35,'Парный рейтинг'!D$10:I$265,2,FALSE)</f>
        <v>#N/A</v>
      </c>
      <c r="G35" s="140" t="e">
        <f t="shared" ref="G35" si="37">G34</f>
        <v>#N/A</v>
      </c>
      <c r="I35" s="52" t="e">
        <f>MATCH(A35,'Парный рейтинг'!D$10:D$446,0)</f>
        <v>#N/A</v>
      </c>
      <c r="J35" s="50">
        <f t="shared" si="4"/>
        <v>34</v>
      </c>
      <c r="K35" s="52" t="str">
        <f t="shared" si="35"/>
        <v/>
      </c>
      <c r="L35" s="53" t="e">
        <f t="shared" si="36"/>
        <v>#VALUE!</v>
      </c>
      <c r="O35" s="52" t="e">
        <f>IFERROR(I35,#REF!)</f>
        <v>#REF!</v>
      </c>
      <c r="Q35" s="50">
        <v>34</v>
      </c>
      <c r="R35" s="50">
        <v>34</v>
      </c>
      <c r="S35" s="50">
        <v>20</v>
      </c>
      <c r="T35" s="50">
        <v>18</v>
      </c>
      <c r="U35" s="50">
        <v>24</v>
      </c>
    </row>
    <row r="36" spans="2:21" ht="15.75" x14ac:dyDescent="0.3">
      <c r="B36" s="50">
        <v>24</v>
      </c>
      <c r="C36" s="50">
        <v>4</v>
      </c>
      <c r="D36" s="141" t="e">
        <f t="shared" si="2"/>
        <v>#N/A</v>
      </c>
      <c r="E36" s="50">
        <f>IFERROR(VLOOKUP(B36,'Начисление очков_'!$L$4:$M$69,2,FALSE),0)</f>
        <v>12</v>
      </c>
      <c r="F36" s="140" t="e">
        <f>VLOOKUP(A36,'Парный рейтинг'!D$10:I$265,2,FALSE)</f>
        <v>#N/A</v>
      </c>
      <c r="G36" s="140" t="e">
        <f t="shared" ref="G36" si="38">F36+F37</f>
        <v>#N/A</v>
      </c>
      <c r="I36" s="52" t="e">
        <f>MATCH(A36,'Парный рейтинг'!D$10:D$446,0)</f>
        <v>#N/A</v>
      </c>
      <c r="J36" s="50">
        <f t="shared" si="4"/>
        <v>35</v>
      </c>
      <c r="K36" s="52" t="str">
        <f t="shared" si="35"/>
        <v/>
      </c>
      <c r="L36" s="53" t="e">
        <f t="shared" si="36"/>
        <v>#VALUE!</v>
      </c>
      <c r="O36" s="52" t="e">
        <f>IFERROR(I36,#REF!)</f>
        <v>#REF!</v>
      </c>
      <c r="Q36" s="50">
        <v>36</v>
      </c>
      <c r="R36" s="50">
        <v>36</v>
      </c>
      <c r="S36" s="50">
        <v>20</v>
      </c>
      <c r="T36" s="50" t="s">
        <v>20</v>
      </c>
      <c r="U36" s="50">
        <v>24</v>
      </c>
    </row>
    <row r="37" spans="2:21" ht="15.75" x14ac:dyDescent="0.3">
      <c r="B37" s="50">
        <v>24</v>
      </c>
      <c r="C37" s="50">
        <v>4</v>
      </c>
      <c r="D37" s="141" t="e">
        <f t="shared" si="2"/>
        <v>#N/A</v>
      </c>
      <c r="E37" s="50">
        <f>IFERROR(VLOOKUP(B37,'Начисление очков_'!$L$4:$M$69,2,FALSE),0)</f>
        <v>12</v>
      </c>
      <c r="F37" s="140" t="e">
        <f>VLOOKUP(A37,'Парный рейтинг'!D$10:I$265,2,FALSE)</f>
        <v>#N/A</v>
      </c>
      <c r="G37" s="140" t="e">
        <f t="shared" ref="G37" si="39">G36</f>
        <v>#N/A</v>
      </c>
      <c r="I37" s="52" t="e">
        <f>MATCH(A37,'Парный рейтинг'!D$10:D$446,0)</f>
        <v>#N/A</v>
      </c>
      <c r="J37" s="50">
        <f t="shared" si="4"/>
        <v>36</v>
      </c>
      <c r="K37" s="52" t="str">
        <f t="shared" si="35"/>
        <v/>
      </c>
      <c r="L37" s="53" t="e">
        <f t="shared" si="36"/>
        <v>#VALUE!</v>
      </c>
      <c r="O37" s="52" t="e">
        <f>IFERROR(I37,#REF!)</f>
        <v>#REF!</v>
      </c>
      <c r="Q37" s="50">
        <v>36</v>
      </c>
      <c r="R37" s="50">
        <v>36</v>
      </c>
      <c r="S37" s="50">
        <v>20</v>
      </c>
      <c r="T37" s="50">
        <v>18</v>
      </c>
      <c r="U37" s="50">
        <v>24</v>
      </c>
    </row>
    <row r="38" spans="2:21" ht="15.75" x14ac:dyDescent="0.3">
      <c r="B38" s="50">
        <v>32</v>
      </c>
      <c r="C38" s="50">
        <v>3</v>
      </c>
      <c r="D38" s="141" t="e">
        <f t="shared" si="2"/>
        <v>#N/A</v>
      </c>
      <c r="E38" s="50">
        <f>IFERROR(VLOOKUP(B38,'Начисление очков_'!$L$4:$M$69,2,FALSE),0)</f>
        <v>10</v>
      </c>
      <c r="F38" s="140" t="e">
        <f>VLOOKUP(A38,'Парный рейтинг'!D$10:I$265,2,FALSE)</f>
        <v>#N/A</v>
      </c>
      <c r="G38" s="140" t="e">
        <f t="shared" ref="G38" si="40">F38+F39</f>
        <v>#N/A</v>
      </c>
      <c r="I38" s="52" t="e">
        <f>MATCH(A38,'Парный рейтинг'!D$10:D$446,0)</f>
        <v>#N/A</v>
      </c>
      <c r="J38" s="50">
        <f t="shared" si="4"/>
        <v>37</v>
      </c>
      <c r="K38" s="52" t="str">
        <f t="shared" si="35"/>
        <v/>
      </c>
      <c r="L38" s="53" t="e">
        <f t="shared" si="36"/>
        <v>#VALUE!</v>
      </c>
      <c r="O38" s="52" t="e">
        <f>IFERROR(I38,#REF!)</f>
        <v>#REF!</v>
      </c>
      <c r="Q38" s="50">
        <v>40</v>
      </c>
      <c r="R38" s="50">
        <v>40</v>
      </c>
      <c r="S38" s="50">
        <v>20</v>
      </c>
      <c r="T38" s="50">
        <v>20</v>
      </c>
      <c r="U38" s="50">
        <v>24</v>
      </c>
    </row>
    <row r="39" spans="2:21" ht="15.75" x14ac:dyDescent="0.3">
      <c r="B39" s="50">
        <v>32</v>
      </c>
      <c r="C39" s="50">
        <v>3</v>
      </c>
      <c r="D39" s="141" t="e">
        <f t="shared" si="2"/>
        <v>#N/A</v>
      </c>
      <c r="E39" s="50">
        <f>IFERROR(VLOOKUP(B39,'Начисление очков_'!$L$4:$M$69,2,FALSE),0)</f>
        <v>10</v>
      </c>
      <c r="F39" s="140" t="e">
        <f>VLOOKUP(A39,'Парный рейтинг'!D$10:I$265,2,FALSE)</f>
        <v>#N/A</v>
      </c>
      <c r="G39" s="140" t="e">
        <f t="shared" ref="G39" si="41">G38</f>
        <v>#N/A</v>
      </c>
      <c r="I39" s="52" t="e">
        <f>MATCH(A39,'Парный рейтинг'!D$10:D$446,0)</f>
        <v>#N/A</v>
      </c>
      <c r="J39" s="50">
        <f t="shared" si="4"/>
        <v>38</v>
      </c>
      <c r="K39" s="52" t="str">
        <f t="shared" si="35"/>
        <v/>
      </c>
      <c r="L39" s="53" t="e">
        <f t="shared" si="36"/>
        <v>#VALUE!</v>
      </c>
      <c r="O39" s="52" t="e">
        <f>IFERROR(I39,#REF!)</f>
        <v>#REF!</v>
      </c>
      <c r="Q39" s="50">
        <v>40</v>
      </c>
      <c r="R39" s="50">
        <v>40</v>
      </c>
      <c r="S39" s="50">
        <v>20</v>
      </c>
      <c r="T39" s="50">
        <v>20</v>
      </c>
      <c r="U39" s="50">
        <v>24</v>
      </c>
    </row>
    <row r="40" spans="2:21" ht="15.75" x14ac:dyDescent="0.3">
      <c r="D40" s="141" t="e">
        <f t="shared" si="2"/>
        <v>#N/A</v>
      </c>
      <c r="E40" s="50">
        <f>IFERROR(VLOOKUP(B40,'Начисление очков_'!$L$4:$M$69,2,FALSE),0)</f>
        <v>0</v>
      </c>
      <c r="F40" s="140" t="e">
        <f>VLOOKUP(A40,'Парный рейтинг'!D$10:I$265,2,FALSE)</f>
        <v>#N/A</v>
      </c>
      <c r="G40" s="140" t="e">
        <f t="shared" ref="G40" si="42">F40+F41</f>
        <v>#N/A</v>
      </c>
      <c r="I40" s="52" t="e">
        <f>MATCH(A40,'Парный рейтинг'!D$10:D$446,0)</f>
        <v>#N/A</v>
      </c>
      <c r="J40" s="50">
        <f t="shared" si="4"/>
        <v>39</v>
      </c>
      <c r="K40" s="52" t="str">
        <f t="shared" si="35"/>
        <v/>
      </c>
      <c r="L40" s="53" t="e">
        <f t="shared" si="36"/>
        <v>#VALUE!</v>
      </c>
      <c r="O40" s="52" t="e">
        <f>IFERROR(I40,#REF!)</f>
        <v>#REF!</v>
      </c>
      <c r="Q40" s="50">
        <v>40</v>
      </c>
      <c r="R40" s="50">
        <v>40</v>
      </c>
      <c r="S40" s="50">
        <v>20</v>
      </c>
      <c r="T40" s="50">
        <v>20</v>
      </c>
      <c r="U40" s="50">
        <v>24</v>
      </c>
    </row>
    <row r="41" spans="2:21" ht="15.75" x14ac:dyDescent="0.3">
      <c r="D41" s="141" t="e">
        <f t="shared" si="2"/>
        <v>#N/A</v>
      </c>
      <c r="E41" s="50">
        <f>IFERROR(VLOOKUP(B41,'Начисление очков_'!$L$4:$M$69,2,FALSE),0)</f>
        <v>0</v>
      </c>
      <c r="F41" s="140" t="e">
        <f>VLOOKUP(A41,'Парный рейтинг'!D$10:I$265,2,FALSE)</f>
        <v>#N/A</v>
      </c>
      <c r="G41" s="140" t="e">
        <f t="shared" ref="G41" si="43">G40</f>
        <v>#N/A</v>
      </c>
      <c r="I41" s="52" t="e">
        <f>MATCH(A41,'Парный рейтинг'!D$10:D$446,0)</f>
        <v>#N/A</v>
      </c>
      <c r="J41" s="50">
        <f t="shared" si="4"/>
        <v>40</v>
      </c>
      <c r="K41" s="52" t="str">
        <f t="shared" si="35"/>
        <v/>
      </c>
      <c r="L41" s="53" t="e">
        <f t="shared" si="36"/>
        <v>#VALUE!</v>
      </c>
      <c r="O41" s="52" t="e">
        <f>IFERROR(I41,#REF!)</f>
        <v>#REF!</v>
      </c>
      <c r="Q41" s="50">
        <v>40</v>
      </c>
      <c r="R41" s="50">
        <v>40</v>
      </c>
      <c r="S41" s="50">
        <v>20</v>
      </c>
      <c r="T41" s="50">
        <v>20</v>
      </c>
      <c r="U41" s="50">
        <v>24</v>
      </c>
    </row>
    <row r="42" spans="2:21" ht="15.75" x14ac:dyDescent="0.3">
      <c r="D42" s="141" t="e">
        <f t="shared" si="2"/>
        <v>#N/A</v>
      </c>
      <c r="E42" s="50">
        <f>IFERROR(VLOOKUP(B42,'Начисление очков_'!$L$4:$M$69,2,FALSE),0)</f>
        <v>0</v>
      </c>
      <c r="F42" s="140" t="e">
        <f>VLOOKUP(A42,'Парный рейтинг'!D$10:I$265,2,FALSE)</f>
        <v>#N/A</v>
      </c>
      <c r="G42" s="140" t="e">
        <f t="shared" ref="G42" si="44">F42+F43</f>
        <v>#N/A</v>
      </c>
      <c r="I42" s="52" t="e">
        <f>MATCH(A42,'Парный рейтинг'!D$10:D$446,0)</f>
        <v>#N/A</v>
      </c>
      <c r="J42" s="50">
        <f t="shared" si="4"/>
        <v>41</v>
      </c>
      <c r="K42" s="52" t="str">
        <f t="shared" si="35"/>
        <v/>
      </c>
      <c r="L42" s="53" t="e">
        <f t="shared" si="36"/>
        <v>#VALUE!</v>
      </c>
      <c r="O42" s="52" t="e">
        <f>IFERROR(I42,#REF!)</f>
        <v>#REF!</v>
      </c>
      <c r="Q42" s="50">
        <v>48</v>
      </c>
      <c r="R42" s="50">
        <v>48</v>
      </c>
      <c r="S42" s="50">
        <v>24</v>
      </c>
      <c r="T42" s="50">
        <v>24</v>
      </c>
      <c r="U42" s="50">
        <v>24</v>
      </c>
    </row>
    <row r="43" spans="2:21" ht="15.75" x14ac:dyDescent="0.3">
      <c r="D43" s="141" t="e">
        <f t="shared" si="2"/>
        <v>#N/A</v>
      </c>
      <c r="E43" s="50">
        <f>IFERROR(VLOOKUP(B43,'Начисление очков_'!$L$4:$M$69,2,FALSE),0)</f>
        <v>0</v>
      </c>
      <c r="F43" s="140" t="e">
        <f>VLOOKUP(A43,'Парный рейтинг'!D$10:I$265,2,FALSE)</f>
        <v>#N/A</v>
      </c>
      <c r="G43" s="140" t="e">
        <f t="shared" ref="G43" si="45">G42</f>
        <v>#N/A</v>
      </c>
      <c r="I43" s="52" t="e">
        <f>MATCH(A43,'Парный рейтинг'!D$10:D$446,0)</f>
        <v>#N/A</v>
      </c>
      <c r="J43" s="50">
        <f t="shared" si="4"/>
        <v>42</v>
      </c>
      <c r="K43" s="52" t="str">
        <f t="shared" si="35"/>
        <v/>
      </c>
      <c r="L43" s="53" t="e">
        <f t="shared" si="36"/>
        <v>#VALUE!</v>
      </c>
      <c r="O43" s="52" t="e">
        <f>IFERROR(I43,#REF!)</f>
        <v>#REF!</v>
      </c>
      <c r="Q43" s="50">
        <v>48</v>
      </c>
      <c r="R43" s="50">
        <v>48</v>
      </c>
      <c r="S43" s="50">
        <v>24</v>
      </c>
      <c r="T43" s="50">
        <v>24</v>
      </c>
      <c r="U43" s="50">
        <v>24</v>
      </c>
    </row>
    <row r="44" spans="2:21" ht="15.75" x14ac:dyDescent="0.3">
      <c r="D44" s="141" t="e">
        <f t="shared" si="2"/>
        <v>#N/A</v>
      </c>
      <c r="E44" s="50">
        <f>IFERROR(VLOOKUP(B44,'Начисление очков_'!$L$4:$M$69,2,FALSE),0)</f>
        <v>0</v>
      </c>
      <c r="F44" s="140" t="e">
        <f>VLOOKUP(A44,'Парный рейтинг'!D$10:I$265,2,FALSE)</f>
        <v>#N/A</v>
      </c>
      <c r="G44" s="140" t="e">
        <f t="shared" ref="G44" si="46">F44+F45</f>
        <v>#N/A</v>
      </c>
      <c r="I44" s="52" t="e">
        <f>MATCH(A44,'Парный рейтинг'!D$10:D$446,0)</f>
        <v>#N/A</v>
      </c>
      <c r="J44" s="50">
        <f t="shared" si="4"/>
        <v>43</v>
      </c>
      <c r="K44" s="52" t="str">
        <f t="shared" si="35"/>
        <v/>
      </c>
      <c r="L44" s="53" t="e">
        <f t="shared" si="36"/>
        <v>#VALUE!</v>
      </c>
      <c r="O44" s="52" t="e">
        <f>IFERROR(I44,#REF!)</f>
        <v>#REF!</v>
      </c>
      <c r="Q44" s="50">
        <v>48</v>
      </c>
      <c r="R44" s="50">
        <v>48</v>
      </c>
      <c r="S44" s="50">
        <v>24</v>
      </c>
      <c r="T44" s="50">
        <v>24</v>
      </c>
      <c r="U44" s="50">
        <v>24</v>
      </c>
    </row>
    <row r="45" spans="2:21" ht="15.75" x14ac:dyDescent="0.3">
      <c r="D45" s="141" t="e">
        <f t="shared" si="2"/>
        <v>#N/A</v>
      </c>
      <c r="E45" s="50">
        <f>IFERROR(VLOOKUP(B45,'Начисление очков_'!$L$4:$M$69,2,FALSE),0)</f>
        <v>0</v>
      </c>
      <c r="F45" s="140" t="e">
        <f>VLOOKUP(A45,'Парный рейтинг'!D$10:I$265,2,FALSE)</f>
        <v>#N/A</v>
      </c>
      <c r="G45" s="140" t="e">
        <f t="shared" ref="G45" si="47">G44</f>
        <v>#N/A</v>
      </c>
      <c r="I45" s="52" t="e">
        <f>MATCH(A45,'Парный рейтинг'!D$10:D$446,0)</f>
        <v>#N/A</v>
      </c>
      <c r="J45" s="50">
        <f t="shared" si="4"/>
        <v>44</v>
      </c>
      <c r="K45" s="52" t="str">
        <f t="shared" si="35"/>
        <v/>
      </c>
      <c r="L45" s="53" t="e">
        <f t="shared" si="36"/>
        <v>#VALUE!</v>
      </c>
      <c r="O45" s="52" t="e">
        <f>IFERROR(I45,#REF!)</f>
        <v>#REF!</v>
      </c>
      <c r="Q45" s="50">
        <v>48</v>
      </c>
      <c r="R45" s="50">
        <v>48</v>
      </c>
      <c r="S45" s="50">
        <v>24</v>
      </c>
      <c r="T45" s="50">
        <v>24</v>
      </c>
      <c r="U45" s="50">
        <v>24</v>
      </c>
    </row>
    <row r="46" spans="2:21" ht="15.75" x14ac:dyDescent="0.3">
      <c r="D46" s="141" t="e">
        <f t="shared" si="2"/>
        <v>#N/A</v>
      </c>
      <c r="E46" s="50">
        <f>IFERROR(VLOOKUP(B46,'Начисление очков_'!$L$4:$M$69,2,FALSE),0)</f>
        <v>0</v>
      </c>
      <c r="F46" s="140" t="e">
        <f>VLOOKUP(A46,'Парный рейтинг'!D$10:I$265,2,FALSE)</f>
        <v>#N/A</v>
      </c>
      <c r="G46" s="140" t="e">
        <f t="shared" ref="G46" si="48">F46+F47</f>
        <v>#N/A</v>
      </c>
      <c r="I46" s="52" t="e">
        <f>MATCH(A46,'Парный рейтинг'!D$10:D$446,0)</f>
        <v>#N/A</v>
      </c>
      <c r="J46" s="50">
        <f t="shared" si="4"/>
        <v>45</v>
      </c>
      <c r="K46" s="52" t="str">
        <f t="shared" si="35"/>
        <v/>
      </c>
      <c r="L46" s="53" t="e">
        <f t="shared" si="36"/>
        <v>#VALUE!</v>
      </c>
      <c r="O46" s="52" t="e">
        <f>IFERROR(I46,#REF!)</f>
        <v>#REF!</v>
      </c>
      <c r="Q46" s="50">
        <v>48</v>
      </c>
      <c r="R46" s="50">
        <v>48</v>
      </c>
      <c r="S46" s="50">
        <v>24</v>
      </c>
      <c r="T46" s="50">
        <v>24</v>
      </c>
      <c r="U46" s="50">
        <v>24</v>
      </c>
    </row>
    <row r="47" spans="2:21" ht="15.75" x14ac:dyDescent="0.3">
      <c r="D47" s="141" t="e">
        <f t="shared" si="2"/>
        <v>#N/A</v>
      </c>
      <c r="E47" s="50">
        <f>IFERROR(VLOOKUP(B47,'Начисление очков_'!$L$4:$M$69,2,FALSE),0)</f>
        <v>0</v>
      </c>
      <c r="F47" s="140" t="e">
        <f>VLOOKUP(A47,'Парный рейтинг'!D$10:I$265,2,FALSE)</f>
        <v>#N/A</v>
      </c>
      <c r="G47" s="140" t="e">
        <f t="shared" ref="G47" si="49">G46</f>
        <v>#N/A</v>
      </c>
      <c r="I47" s="52" t="e">
        <f>MATCH(A47,'Парный рейтинг'!D$10:D$446,0)</f>
        <v>#N/A</v>
      </c>
      <c r="J47" s="50">
        <f t="shared" si="4"/>
        <v>46</v>
      </c>
      <c r="K47" s="52" t="str">
        <f t="shared" si="35"/>
        <v/>
      </c>
      <c r="L47" s="53" t="e">
        <f t="shared" si="36"/>
        <v>#VALUE!</v>
      </c>
      <c r="O47" s="52" t="e">
        <f>IFERROR(I47,#REF!)</f>
        <v>#REF!</v>
      </c>
      <c r="Q47" s="50">
        <v>48</v>
      </c>
      <c r="R47" s="50">
        <v>48</v>
      </c>
      <c r="S47" s="50">
        <v>24</v>
      </c>
      <c r="T47" s="50">
        <v>24</v>
      </c>
      <c r="U47" s="50">
        <v>24</v>
      </c>
    </row>
    <row r="48" spans="2:21" ht="15.75" x14ac:dyDescent="0.3">
      <c r="D48" s="141" t="e">
        <f t="shared" si="2"/>
        <v>#N/A</v>
      </c>
      <c r="E48" s="50">
        <f>IFERROR(VLOOKUP(B48,'Начисление очков_'!$L$4:$M$69,2,FALSE),0)</f>
        <v>0</v>
      </c>
      <c r="F48" s="140" t="e">
        <f>VLOOKUP(A48,'Парный рейтинг'!D$10:I$265,2,FALSE)</f>
        <v>#N/A</v>
      </c>
      <c r="G48" s="140" t="e">
        <f t="shared" ref="G48" si="50">F48+F49</f>
        <v>#N/A</v>
      </c>
      <c r="I48" s="52" t="e">
        <f>MATCH(A48,'Парный рейтинг'!D$10:D$446,0)</f>
        <v>#N/A</v>
      </c>
      <c r="J48" s="50">
        <f t="shared" si="4"/>
        <v>47</v>
      </c>
      <c r="K48" s="52" t="str">
        <f t="shared" si="35"/>
        <v/>
      </c>
      <c r="L48" s="53" t="e">
        <f t="shared" si="36"/>
        <v>#VALUE!</v>
      </c>
      <c r="O48" s="52" t="e">
        <f>IFERROR(I48,#REF!)</f>
        <v>#REF!</v>
      </c>
      <c r="Q48" s="50">
        <v>48</v>
      </c>
      <c r="R48" s="50">
        <v>48</v>
      </c>
      <c r="S48" s="50">
        <v>24</v>
      </c>
      <c r="T48" s="50">
        <v>24</v>
      </c>
      <c r="U48" s="50">
        <v>24</v>
      </c>
    </row>
    <row r="49" spans="4:21" ht="15.75" x14ac:dyDescent="0.3">
      <c r="D49" s="141" t="e">
        <f t="shared" si="2"/>
        <v>#N/A</v>
      </c>
      <c r="E49" s="50">
        <f>IFERROR(VLOOKUP(B49,'Начисление очков_'!$L$4:$M$69,2,FALSE),0)</f>
        <v>0</v>
      </c>
      <c r="F49" s="140" t="e">
        <f>VLOOKUP(A49,'Парный рейтинг'!D$10:I$265,2,FALSE)</f>
        <v>#N/A</v>
      </c>
      <c r="G49" s="140" t="e">
        <f t="shared" ref="G49" si="51">G48</f>
        <v>#N/A</v>
      </c>
      <c r="I49" s="52" t="e">
        <f>MATCH(A49,'Парный рейтинг'!D$10:D$446,0)</f>
        <v>#N/A</v>
      </c>
      <c r="J49" s="50">
        <f t="shared" si="4"/>
        <v>48</v>
      </c>
      <c r="K49" s="52" t="str">
        <f t="shared" si="35"/>
        <v/>
      </c>
      <c r="L49" s="53" t="e">
        <f t="shared" si="36"/>
        <v>#VALUE!</v>
      </c>
      <c r="O49" s="52" t="e">
        <f>IFERROR(I49,#REF!)</f>
        <v>#REF!</v>
      </c>
      <c r="Q49" s="50">
        <v>48</v>
      </c>
      <c r="R49" s="50">
        <v>48</v>
      </c>
      <c r="S49" s="50">
        <v>24</v>
      </c>
      <c r="T49" s="50">
        <v>24</v>
      </c>
      <c r="U49" s="50">
        <v>24</v>
      </c>
    </row>
    <row r="50" spans="4:21" ht="15.75" x14ac:dyDescent="0.3">
      <c r="D50" s="141" t="e">
        <f t="shared" si="2"/>
        <v>#N/A</v>
      </c>
      <c r="E50" s="50">
        <f>IFERROR(VLOOKUP(B50,'Начисление очков_'!$L$4:$M$69,2,FALSE),0)</f>
        <v>0</v>
      </c>
      <c r="F50" s="140" t="e">
        <f>VLOOKUP(A50,'Парный рейтинг'!D$10:I$265,2,FALSE)</f>
        <v>#N/A</v>
      </c>
      <c r="G50" s="140" t="e">
        <f t="shared" ref="G50" si="52">F50+F51</f>
        <v>#N/A</v>
      </c>
      <c r="I50" s="52" t="e">
        <f>MATCH(A50,'Парный рейтинг'!D$10:D$446,0)</f>
        <v>#N/A</v>
      </c>
      <c r="J50" s="50">
        <f t="shared" si="4"/>
        <v>49</v>
      </c>
      <c r="K50" s="52" t="str">
        <f t="shared" si="35"/>
        <v/>
      </c>
      <c r="L50" s="53" t="e">
        <f t="shared" si="36"/>
        <v>#VALUE!</v>
      </c>
      <c r="O50" s="52" t="e">
        <f>IFERROR(I50,#REF!)</f>
        <v>#REF!</v>
      </c>
      <c r="Q50" s="50">
        <v>64</v>
      </c>
      <c r="R50" s="50">
        <v>49</v>
      </c>
      <c r="S50" s="50">
        <v>32</v>
      </c>
      <c r="T50" s="50">
        <v>32</v>
      </c>
      <c r="U50" s="50">
        <v>32</v>
      </c>
    </row>
    <row r="51" spans="4:21" ht="15.75" x14ac:dyDescent="0.3">
      <c r="D51" s="141" t="e">
        <f t="shared" si="2"/>
        <v>#N/A</v>
      </c>
      <c r="E51" s="50">
        <f>IFERROR(VLOOKUP(B51,'Начисление очков_'!$L$4:$M$69,2,FALSE),0)</f>
        <v>0</v>
      </c>
      <c r="F51" s="140" t="e">
        <f>VLOOKUP(A51,'Парный рейтинг'!D$10:I$265,2,FALSE)</f>
        <v>#N/A</v>
      </c>
      <c r="G51" s="140" t="e">
        <f t="shared" ref="G51" si="53">G50</f>
        <v>#N/A</v>
      </c>
      <c r="I51" s="52" t="e">
        <f>MATCH(A51,'Парный рейтинг'!D$10:D$446,0)</f>
        <v>#N/A</v>
      </c>
      <c r="J51" s="50">
        <f t="shared" si="4"/>
        <v>50</v>
      </c>
      <c r="K51" s="52" t="str">
        <f t="shared" si="35"/>
        <v/>
      </c>
      <c r="L51" s="53" t="e">
        <f t="shared" si="36"/>
        <v>#VALUE!</v>
      </c>
      <c r="O51" s="52" t="e">
        <f>IFERROR(I51,#REF!)</f>
        <v>#REF!</v>
      </c>
      <c r="Q51" s="50">
        <v>64</v>
      </c>
      <c r="R51" s="50">
        <v>50</v>
      </c>
      <c r="S51" s="50">
        <v>32</v>
      </c>
      <c r="T51" s="50">
        <v>32</v>
      </c>
      <c r="U51" s="50">
        <v>32</v>
      </c>
    </row>
    <row r="52" spans="4:21" ht="15.75" x14ac:dyDescent="0.3">
      <c r="D52" s="141" t="e">
        <f t="shared" si="2"/>
        <v>#N/A</v>
      </c>
      <c r="E52" s="50">
        <f>IFERROR(VLOOKUP(B52,'Начисление очков_'!$L$4:$M$69,2,FALSE),0)</f>
        <v>0</v>
      </c>
      <c r="F52" s="140" t="e">
        <f>VLOOKUP(A52,'Парный рейтинг'!D$10:I$265,2,FALSE)</f>
        <v>#N/A</v>
      </c>
      <c r="G52" s="140" t="e">
        <f t="shared" ref="G52" si="54">F52+F53</f>
        <v>#N/A</v>
      </c>
      <c r="I52" s="52" t="e">
        <f>MATCH(A52,'Парный рейтинг'!D$10:D$446,0)</f>
        <v>#N/A</v>
      </c>
      <c r="J52" s="50">
        <f t="shared" si="4"/>
        <v>51</v>
      </c>
      <c r="K52" s="52" t="str">
        <f t="shared" si="35"/>
        <v/>
      </c>
      <c r="L52" s="53" t="e">
        <f t="shared" si="36"/>
        <v>#VALUE!</v>
      </c>
      <c r="O52" s="52" t="e">
        <f>IFERROR(I52,#REF!)</f>
        <v>#REF!</v>
      </c>
      <c r="Q52" s="50">
        <v>64</v>
      </c>
      <c r="R52" s="50">
        <v>52</v>
      </c>
      <c r="S52" s="50">
        <v>32</v>
      </c>
      <c r="T52" s="50">
        <v>32</v>
      </c>
      <c r="U52" s="50">
        <v>32</v>
      </c>
    </row>
    <row r="53" spans="4:21" ht="15.75" x14ac:dyDescent="0.3">
      <c r="D53" s="141" t="e">
        <f t="shared" si="2"/>
        <v>#N/A</v>
      </c>
      <c r="E53" s="50">
        <f>IFERROR(VLOOKUP(B53,'Начисление очков_'!$L$4:$M$69,2,FALSE),0)</f>
        <v>0</v>
      </c>
      <c r="F53" s="140" t="e">
        <f>VLOOKUP(A53,'Парный рейтинг'!D$10:I$265,2,FALSE)</f>
        <v>#N/A</v>
      </c>
      <c r="G53" s="140" t="e">
        <f t="shared" ref="G53" si="55">G52</f>
        <v>#N/A</v>
      </c>
      <c r="I53" s="52" t="e">
        <f>MATCH(A53,'Парный рейтинг'!D$10:D$446,0)</f>
        <v>#N/A</v>
      </c>
      <c r="J53" s="50">
        <f t="shared" si="4"/>
        <v>52</v>
      </c>
      <c r="K53" s="52" t="str">
        <f t="shared" si="35"/>
        <v/>
      </c>
      <c r="L53" s="53" t="e">
        <f t="shared" si="36"/>
        <v>#VALUE!</v>
      </c>
      <c r="O53" s="52" t="e">
        <f>IFERROR(I53,#REF!)</f>
        <v>#REF!</v>
      </c>
      <c r="Q53" s="50">
        <v>64</v>
      </c>
      <c r="R53" s="50">
        <v>52</v>
      </c>
      <c r="S53" s="50">
        <v>32</v>
      </c>
      <c r="T53" s="50">
        <v>32</v>
      </c>
      <c r="U53" s="50">
        <v>32</v>
      </c>
    </row>
    <row r="54" spans="4:21" ht="15.75" x14ac:dyDescent="0.3">
      <c r="D54" s="141" t="e">
        <f t="shared" si="2"/>
        <v>#N/A</v>
      </c>
      <c r="E54" s="50">
        <f>IFERROR(VLOOKUP(B54,'Начисление очков_'!$L$4:$M$69,2,FALSE),0)</f>
        <v>0</v>
      </c>
      <c r="F54" s="140" t="e">
        <f>VLOOKUP(A54,'Парный рейтинг'!D$10:I$265,2,FALSE)</f>
        <v>#N/A</v>
      </c>
      <c r="G54" s="140" t="e">
        <f t="shared" ref="G54" si="56">F54+F55</f>
        <v>#N/A</v>
      </c>
      <c r="I54" s="52" t="e">
        <f>MATCH(A54,'Парный рейтинг'!D$10:D$446,0)</f>
        <v>#N/A</v>
      </c>
      <c r="J54" s="50">
        <f t="shared" si="4"/>
        <v>53</v>
      </c>
      <c r="K54" s="52" t="str">
        <f t="shared" si="35"/>
        <v/>
      </c>
      <c r="L54" s="53" t="e">
        <f t="shared" si="36"/>
        <v>#VALUE!</v>
      </c>
      <c r="O54" s="52" t="e">
        <f>IFERROR(I54,#REF!)</f>
        <v>#REF!</v>
      </c>
      <c r="Q54" s="50">
        <v>64</v>
      </c>
      <c r="R54" s="50">
        <v>56</v>
      </c>
      <c r="S54" s="50">
        <v>32</v>
      </c>
      <c r="T54" s="50">
        <v>32</v>
      </c>
      <c r="U54" s="50">
        <v>32</v>
      </c>
    </row>
    <row r="55" spans="4:21" ht="15.75" x14ac:dyDescent="0.3">
      <c r="D55" s="141" t="e">
        <f t="shared" si="2"/>
        <v>#N/A</v>
      </c>
      <c r="E55" s="50">
        <f>IFERROR(VLOOKUP(B55,'Начисление очков_'!$L$4:$M$69,2,FALSE),0)</f>
        <v>0</v>
      </c>
      <c r="F55" s="140" t="e">
        <f>VLOOKUP(A55,'Парный рейтинг'!D$10:I$265,2,FALSE)</f>
        <v>#N/A</v>
      </c>
      <c r="G55" s="140" t="e">
        <f t="shared" ref="G55" si="57">G54</f>
        <v>#N/A</v>
      </c>
      <c r="I55" s="52" t="e">
        <f>MATCH(A55,'Парный рейтинг'!D$10:D$446,0)</f>
        <v>#N/A</v>
      </c>
      <c r="J55" s="50">
        <f t="shared" si="4"/>
        <v>54</v>
      </c>
      <c r="K55" s="52" t="str">
        <f t="shared" si="35"/>
        <v/>
      </c>
      <c r="L55" s="53" t="e">
        <f t="shared" si="36"/>
        <v>#VALUE!</v>
      </c>
      <c r="O55" s="52" t="e">
        <f>IFERROR(I55,#REF!)</f>
        <v>#REF!</v>
      </c>
      <c r="Q55" s="50">
        <v>64</v>
      </c>
      <c r="R55" s="50">
        <v>56</v>
      </c>
      <c r="S55" s="50">
        <v>32</v>
      </c>
      <c r="T55" s="50">
        <v>32</v>
      </c>
      <c r="U55" s="50">
        <v>32</v>
      </c>
    </row>
    <row r="56" spans="4:21" ht="15.75" x14ac:dyDescent="0.3">
      <c r="D56" s="141" t="e">
        <f t="shared" si="2"/>
        <v>#N/A</v>
      </c>
      <c r="E56" s="50">
        <f>IFERROR(VLOOKUP(B56,'Начисление очков_'!$L$4:$M$69,2,FALSE),0)</f>
        <v>0</v>
      </c>
      <c r="F56" s="140" t="e">
        <f>VLOOKUP(A56,'Парный рейтинг'!D$10:I$265,2,FALSE)</f>
        <v>#N/A</v>
      </c>
      <c r="G56" s="140" t="e">
        <f t="shared" ref="G56" si="58">F56+F57</f>
        <v>#N/A</v>
      </c>
      <c r="I56" s="52" t="e">
        <f>MATCH(A56,'Парный рейтинг'!D$10:D$446,0)</f>
        <v>#N/A</v>
      </c>
      <c r="J56" s="50">
        <f t="shared" si="4"/>
        <v>55</v>
      </c>
      <c r="K56" s="52" t="str">
        <f t="shared" si="35"/>
        <v/>
      </c>
      <c r="L56" s="53" t="e">
        <f t="shared" si="36"/>
        <v>#VALUE!</v>
      </c>
      <c r="O56" s="52" t="e">
        <f>IFERROR(I56,#REF!)</f>
        <v>#REF!</v>
      </c>
      <c r="Q56" s="50">
        <v>64</v>
      </c>
      <c r="R56" s="50">
        <v>56</v>
      </c>
      <c r="S56" s="50">
        <v>32</v>
      </c>
      <c r="T56" s="50">
        <v>32</v>
      </c>
      <c r="U56" s="50">
        <v>32</v>
      </c>
    </row>
    <row r="57" spans="4:21" ht="15.75" x14ac:dyDescent="0.3">
      <c r="D57" s="141" t="e">
        <f t="shared" si="2"/>
        <v>#N/A</v>
      </c>
      <c r="E57" s="50">
        <f>IFERROR(VLOOKUP(B57,'Начисление очков_'!$L$4:$M$69,2,FALSE),0)</f>
        <v>0</v>
      </c>
      <c r="F57" s="140" t="e">
        <f>VLOOKUP(A57,'Парный рейтинг'!D$10:I$265,2,FALSE)</f>
        <v>#N/A</v>
      </c>
      <c r="G57" s="140" t="e">
        <f t="shared" ref="G57" si="59">G56</f>
        <v>#N/A</v>
      </c>
      <c r="I57" s="52" t="e">
        <f>MATCH(A57,'Парный рейтинг'!D$10:D$446,0)</f>
        <v>#N/A</v>
      </c>
      <c r="J57" s="50">
        <f t="shared" si="4"/>
        <v>56</v>
      </c>
      <c r="K57" s="52" t="str">
        <f t="shared" si="35"/>
        <v/>
      </c>
      <c r="L57" s="53" t="e">
        <f t="shared" si="36"/>
        <v>#VALUE!</v>
      </c>
      <c r="O57" s="52" t="e">
        <f>IFERROR(I57,#REF!)</f>
        <v>#REF!</v>
      </c>
      <c r="Q57" s="50">
        <v>64</v>
      </c>
      <c r="R57" s="50">
        <v>56</v>
      </c>
      <c r="S57" s="50">
        <v>32</v>
      </c>
      <c r="T57" s="50">
        <v>32</v>
      </c>
      <c r="U57" s="50">
        <v>32</v>
      </c>
    </row>
    <row r="58" spans="4:21" ht="15.75" x14ac:dyDescent="0.3">
      <c r="D58" s="141" t="e">
        <f t="shared" si="2"/>
        <v>#N/A</v>
      </c>
      <c r="E58" s="50">
        <f>IFERROR(VLOOKUP(B58,'Начисление очков_'!$L$4:$M$69,2,FALSE),0)</f>
        <v>0</v>
      </c>
      <c r="F58" s="140" t="e">
        <f>VLOOKUP(A58,'Парный рейтинг'!D$10:I$265,2,FALSE)</f>
        <v>#N/A</v>
      </c>
      <c r="G58" s="140" t="e">
        <f t="shared" ref="G58" si="60">F58+F59</f>
        <v>#N/A</v>
      </c>
      <c r="I58" s="52" t="e">
        <f>MATCH(A58,'Парный рейтинг'!D$10:D$446,0)</f>
        <v>#N/A</v>
      </c>
      <c r="J58" s="50">
        <f t="shared" si="4"/>
        <v>57</v>
      </c>
      <c r="K58" s="52" t="str">
        <f t="shared" si="35"/>
        <v/>
      </c>
      <c r="L58" s="53" t="e">
        <f t="shared" si="36"/>
        <v>#VALUE!</v>
      </c>
      <c r="O58" s="52" t="e">
        <f>IFERROR(I58,#REF!)</f>
        <v>#REF!</v>
      </c>
      <c r="Q58" s="50">
        <v>64</v>
      </c>
      <c r="R58" s="50">
        <v>58</v>
      </c>
      <c r="S58" s="50">
        <v>32</v>
      </c>
      <c r="T58" s="50">
        <v>32</v>
      </c>
      <c r="U58" s="50">
        <v>32</v>
      </c>
    </row>
    <row r="59" spans="4:21" ht="15.75" x14ac:dyDescent="0.3">
      <c r="D59" s="141" t="e">
        <f t="shared" si="2"/>
        <v>#N/A</v>
      </c>
      <c r="E59" s="50">
        <f>IFERROR(VLOOKUP(B59,'Начисление очков_'!$L$4:$M$69,2,FALSE),0)</f>
        <v>0</v>
      </c>
      <c r="F59" s="140" t="e">
        <f>VLOOKUP(A59,'Парный рейтинг'!D$10:I$265,2,FALSE)</f>
        <v>#N/A</v>
      </c>
      <c r="G59" s="140" t="e">
        <f t="shared" ref="G59" si="61">G58</f>
        <v>#N/A</v>
      </c>
      <c r="I59" s="52" t="e">
        <f>MATCH(A59,'Парный рейтинг'!D$10:D$446,0)</f>
        <v>#N/A</v>
      </c>
      <c r="J59" s="50">
        <f t="shared" si="4"/>
        <v>58</v>
      </c>
      <c r="K59" s="52" t="str">
        <f t="shared" si="35"/>
        <v/>
      </c>
      <c r="L59" s="53" t="e">
        <f t="shared" si="36"/>
        <v>#VALUE!</v>
      </c>
      <c r="O59" s="52" t="e">
        <f>IFERROR(I59,#REF!)</f>
        <v>#REF!</v>
      </c>
      <c r="Q59" s="50">
        <v>64</v>
      </c>
      <c r="R59" s="50">
        <v>60</v>
      </c>
      <c r="S59" s="50">
        <v>32</v>
      </c>
      <c r="T59" s="50">
        <v>32</v>
      </c>
      <c r="U59" s="50">
        <v>32</v>
      </c>
    </row>
    <row r="60" spans="4:21" ht="15.75" x14ac:dyDescent="0.3">
      <c r="D60" s="141" t="e">
        <f t="shared" si="2"/>
        <v>#N/A</v>
      </c>
      <c r="E60" s="50">
        <f>IFERROR(VLOOKUP(B60,'Начисление очков_'!$L$4:$M$69,2,FALSE),0)</f>
        <v>0</v>
      </c>
      <c r="F60" s="140" t="e">
        <f>VLOOKUP(A60,'Парный рейтинг'!D$10:I$265,2,FALSE)</f>
        <v>#N/A</v>
      </c>
      <c r="G60" s="140" t="e">
        <f t="shared" ref="G60" si="62">F60+F61</f>
        <v>#N/A</v>
      </c>
      <c r="I60" s="52" t="e">
        <f>MATCH(A60,'Парный рейтинг'!D$10:D$446,0)</f>
        <v>#N/A</v>
      </c>
      <c r="J60" s="50">
        <f t="shared" si="4"/>
        <v>59</v>
      </c>
      <c r="K60" s="52" t="str">
        <f t="shared" si="35"/>
        <v/>
      </c>
      <c r="L60" s="53" t="e">
        <f t="shared" si="36"/>
        <v>#VALUE!</v>
      </c>
      <c r="O60" s="52" t="e">
        <f>IFERROR(I60,#REF!)</f>
        <v>#REF!</v>
      </c>
      <c r="Q60" s="50">
        <v>64</v>
      </c>
      <c r="R60" s="50">
        <v>60</v>
      </c>
      <c r="S60" s="50">
        <v>32</v>
      </c>
      <c r="T60" s="50">
        <v>32</v>
      </c>
      <c r="U60" s="50">
        <v>32</v>
      </c>
    </row>
    <row r="61" spans="4:21" ht="15.75" x14ac:dyDescent="0.3">
      <c r="D61" s="141" t="e">
        <f t="shared" si="2"/>
        <v>#N/A</v>
      </c>
      <c r="E61" s="50">
        <f>IFERROR(VLOOKUP(B61,'Начисление очков_'!$L$4:$M$69,2,FALSE),0)</f>
        <v>0</v>
      </c>
      <c r="F61" s="140" t="e">
        <f>VLOOKUP(A61,'Парный рейтинг'!D$10:I$265,2,FALSE)</f>
        <v>#N/A</v>
      </c>
      <c r="G61" s="140" t="e">
        <f t="shared" ref="G61" si="63">G60</f>
        <v>#N/A</v>
      </c>
      <c r="I61" s="52" t="e">
        <f>MATCH(A61,'Парный рейтинг'!D$10:D$446,0)</f>
        <v>#N/A</v>
      </c>
      <c r="J61" s="50">
        <f t="shared" si="4"/>
        <v>60</v>
      </c>
      <c r="K61" s="52" t="str">
        <f t="shared" si="35"/>
        <v/>
      </c>
      <c r="L61" s="53" t="e">
        <f t="shared" si="36"/>
        <v>#VALUE!</v>
      </c>
      <c r="O61" s="52" t="e">
        <f>IFERROR(I61,#REF!)</f>
        <v>#REF!</v>
      </c>
      <c r="Q61" s="50">
        <v>64</v>
      </c>
      <c r="R61" s="50">
        <v>64</v>
      </c>
      <c r="S61" s="50">
        <v>32</v>
      </c>
      <c r="T61" s="50">
        <v>32</v>
      </c>
      <c r="U61" s="50">
        <v>32</v>
      </c>
    </row>
    <row r="62" spans="4:21" ht="15.75" x14ac:dyDescent="0.3">
      <c r="D62" s="141" t="e">
        <f t="shared" si="2"/>
        <v>#N/A</v>
      </c>
      <c r="E62" s="50">
        <f>IFERROR(VLOOKUP(B62,'Начисление очков_'!$L$4:$M$69,2,FALSE),0)</f>
        <v>0</v>
      </c>
      <c r="F62" s="140" t="e">
        <f>VLOOKUP(A62,'Парный рейтинг'!D$10:I$265,2,FALSE)</f>
        <v>#N/A</v>
      </c>
      <c r="G62" s="140" t="e">
        <f t="shared" ref="G62" si="64">F62+F63</f>
        <v>#N/A</v>
      </c>
      <c r="I62" s="52" t="e">
        <f>MATCH(A62,'Парный рейтинг'!D$10:D$446,0)</f>
        <v>#N/A</v>
      </c>
      <c r="J62" s="50">
        <f t="shared" si="4"/>
        <v>61</v>
      </c>
      <c r="K62" s="52" t="str">
        <f t="shared" si="35"/>
        <v/>
      </c>
      <c r="L62" s="53" t="e">
        <f t="shared" si="36"/>
        <v>#VALUE!</v>
      </c>
      <c r="O62" s="52" t="e">
        <f>IFERROR(I62,#REF!)</f>
        <v>#REF!</v>
      </c>
      <c r="Q62" s="50">
        <v>64</v>
      </c>
      <c r="R62" s="50">
        <v>64</v>
      </c>
      <c r="S62" s="50">
        <v>32</v>
      </c>
      <c r="T62" s="50">
        <v>32</v>
      </c>
      <c r="U62" s="50">
        <v>32</v>
      </c>
    </row>
    <row r="63" spans="4:21" ht="15.75" x14ac:dyDescent="0.3">
      <c r="D63" s="141" t="e">
        <f t="shared" si="2"/>
        <v>#N/A</v>
      </c>
      <c r="E63" s="50">
        <f>IFERROR(VLOOKUP(B63,'Начисление очков_'!$L$4:$M$69,2,FALSE),0)</f>
        <v>0</v>
      </c>
      <c r="F63" s="140" t="e">
        <f>VLOOKUP(A63,'Парный рейтинг'!D$10:I$265,2,FALSE)</f>
        <v>#N/A</v>
      </c>
      <c r="G63" s="140" t="e">
        <f t="shared" ref="G63" si="65">G62</f>
        <v>#N/A</v>
      </c>
      <c r="I63" s="52" t="e">
        <f>MATCH(A63,'Парный рейтинг'!D$10:D$446,0)</f>
        <v>#N/A</v>
      </c>
      <c r="J63" s="50">
        <f t="shared" si="4"/>
        <v>62</v>
      </c>
      <c r="K63" s="52" t="str">
        <f t="shared" si="35"/>
        <v/>
      </c>
      <c r="L63" s="53" t="e">
        <f t="shared" si="36"/>
        <v>#VALUE!</v>
      </c>
      <c r="O63" s="52" t="e">
        <f>IFERROR(I63,#REF!)</f>
        <v>#REF!</v>
      </c>
      <c r="Q63" s="50">
        <v>64</v>
      </c>
      <c r="R63" s="50">
        <v>64</v>
      </c>
      <c r="S63" s="50">
        <v>32</v>
      </c>
      <c r="T63" s="50">
        <v>32</v>
      </c>
      <c r="U63" s="50">
        <v>32</v>
      </c>
    </row>
    <row r="64" spans="4:21" ht="15.75" x14ac:dyDescent="0.3">
      <c r="D64" s="141" t="e">
        <f t="shared" si="2"/>
        <v>#N/A</v>
      </c>
      <c r="E64" s="50">
        <f>IFERROR(VLOOKUP(B64,'Начисление очков_'!$L$4:$M$69,2,FALSE),0)</f>
        <v>0</v>
      </c>
      <c r="F64" s="140" t="e">
        <f>VLOOKUP(A64,'Парный рейтинг'!D$10:I$265,2,FALSE)</f>
        <v>#N/A</v>
      </c>
      <c r="G64" s="140" t="e">
        <f t="shared" ref="G64" si="66">F64+F65</f>
        <v>#N/A</v>
      </c>
      <c r="I64" s="52" t="e">
        <f>MATCH(A64,'Парный рейтинг'!D$10:D$446,0)</f>
        <v>#N/A</v>
      </c>
      <c r="J64" s="50">
        <f t="shared" si="4"/>
        <v>63</v>
      </c>
      <c r="K64" s="52" t="str">
        <f t="shared" si="35"/>
        <v/>
      </c>
      <c r="L64" s="53" t="e">
        <f t="shared" si="36"/>
        <v>#VALUE!</v>
      </c>
      <c r="O64" s="52" t="e">
        <f>IFERROR(I64,#REF!)</f>
        <v>#REF!</v>
      </c>
      <c r="Q64" s="50">
        <v>64</v>
      </c>
      <c r="R64" s="50">
        <v>64</v>
      </c>
      <c r="S64" s="50">
        <v>32</v>
      </c>
      <c r="T64" s="50">
        <v>32</v>
      </c>
      <c r="U64" s="50">
        <v>32</v>
      </c>
    </row>
    <row r="65" spans="4:21" ht="15.75" x14ac:dyDescent="0.3">
      <c r="D65" s="141" t="e">
        <f t="shared" si="2"/>
        <v>#N/A</v>
      </c>
      <c r="E65" s="50">
        <f>IFERROR(VLOOKUP(B65,'Начисление очков_'!$L$4:$M$69,2,FALSE),0)</f>
        <v>0</v>
      </c>
      <c r="F65" s="140" t="e">
        <f>VLOOKUP(A65,'Парный рейтинг'!D$10:I$265,2,FALSE)</f>
        <v>#N/A</v>
      </c>
      <c r="G65" s="140" t="e">
        <f t="shared" ref="G65" si="67">G64</f>
        <v>#N/A</v>
      </c>
      <c r="I65" s="52" t="e">
        <f>MATCH(A65,'Парный рейтинг'!D$10:D$446,0)</f>
        <v>#N/A</v>
      </c>
      <c r="J65" s="50">
        <f t="shared" si="4"/>
        <v>64</v>
      </c>
      <c r="K65" s="52" t="str">
        <f t="shared" si="35"/>
        <v/>
      </c>
      <c r="L65" s="53" t="e">
        <f t="shared" si="36"/>
        <v>#VALUE!</v>
      </c>
      <c r="O65" s="52" t="e">
        <f>IFERROR(I65,#REF!)</f>
        <v>#REF!</v>
      </c>
      <c r="Q65" s="50">
        <v>64</v>
      </c>
      <c r="R65" s="50">
        <v>64</v>
      </c>
      <c r="S65" s="50">
        <v>32</v>
      </c>
      <c r="T65" s="50">
        <v>32</v>
      </c>
      <c r="U65" s="50">
        <v>32</v>
      </c>
    </row>
    <row r="66" spans="4:21" ht="15.75" x14ac:dyDescent="0.3">
      <c r="D66" s="141" t="e">
        <f t="shared" si="2"/>
        <v>#N/A</v>
      </c>
      <c r="E66" s="50">
        <f>IFERROR(VLOOKUP(B66,'Начисление очков_'!$L$4:$M$69,2,FALSE),0)</f>
        <v>0</v>
      </c>
      <c r="F66" s="140" t="e">
        <f>VLOOKUP(A66,'Парный рейтинг'!D$10:I$265,2,FALSE)</f>
        <v>#N/A</v>
      </c>
      <c r="G66" s="140" t="e">
        <f t="shared" ref="G66" si="68">F66+F67</f>
        <v>#N/A</v>
      </c>
      <c r="I66" s="52" t="e">
        <f>MATCH(A66,'Парный рейтинг'!D$10:D$446,0)</f>
        <v>#N/A</v>
      </c>
      <c r="J66" s="50">
        <f t="shared" si="4"/>
        <v>65</v>
      </c>
      <c r="K66" s="52" t="str">
        <f t="shared" ref="K66:K97" si="69">TRIM(A66)</f>
        <v/>
      </c>
      <c r="L66" s="53" t="e">
        <f t="shared" ref="L66:L97" si="70">MID(A66&amp;" "&amp;A66, FIND(" ",A66)+1,LEN(A66))</f>
        <v>#VALUE!</v>
      </c>
      <c r="O66" s="52" t="e">
        <f>IFERROR(I66,#REF!)</f>
        <v>#REF!</v>
      </c>
      <c r="Q66" s="50">
        <v>65</v>
      </c>
      <c r="R66" s="50">
        <v>65</v>
      </c>
      <c r="S66" s="50">
        <v>32</v>
      </c>
      <c r="T66" s="50">
        <v>32</v>
      </c>
      <c r="U66" s="50">
        <v>65</v>
      </c>
    </row>
    <row r="67" spans="4:21" ht="15.75" x14ac:dyDescent="0.3">
      <c r="D67" s="141" t="e">
        <f t="shared" si="2"/>
        <v>#N/A</v>
      </c>
      <c r="E67" s="50">
        <f>IFERROR(VLOOKUP(B67,'Начисление очков_'!$L$4:$M$69,2,FALSE),0)</f>
        <v>0</v>
      </c>
      <c r="F67" s="140" t="e">
        <f>VLOOKUP(A67,'Парный рейтинг'!D$10:I$265,2,FALSE)</f>
        <v>#N/A</v>
      </c>
      <c r="G67" s="140" t="e">
        <f t="shared" ref="G67" si="71">G66</f>
        <v>#N/A</v>
      </c>
      <c r="I67" s="52" t="e">
        <f>MATCH(A67,'Парный рейтинг'!D$10:D$446,0)</f>
        <v>#N/A</v>
      </c>
      <c r="J67" s="50">
        <f t="shared" si="4"/>
        <v>66</v>
      </c>
      <c r="K67" s="52" t="str">
        <f t="shared" si="69"/>
        <v/>
      </c>
      <c r="L67" s="53" t="e">
        <f t="shared" si="70"/>
        <v>#VALUE!</v>
      </c>
      <c r="O67" s="52" t="e">
        <f>IFERROR(I67,#REF!)</f>
        <v>#REF!</v>
      </c>
      <c r="Q67" s="50">
        <v>66</v>
      </c>
      <c r="R67" s="50">
        <v>66</v>
      </c>
      <c r="S67" s="50">
        <v>66</v>
      </c>
      <c r="T67" s="50">
        <v>66</v>
      </c>
      <c r="U67" s="50">
        <v>66</v>
      </c>
    </row>
    <row r="68" spans="4:21" ht="15.75" x14ac:dyDescent="0.3">
      <c r="D68" s="141" t="e">
        <f t="shared" ref="D68:D73" si="72">E68*(F68/G68)</f>
        <v>#N/A</v>
      </c>
      <c r="E68" s="50">
        <f>IFERROR(VLOOKUP(B68,'Начисление очков_'!$L$4:$M$69,2,FALSE),0)</f>
        <v>0</v>
      </c>
      <c r="F68" s="140" t="e">
        <f>VLOOKUP(A68,'Парный рейтинг'!D$10:I$265,2,FALSE)</f>
        <v>#N/A</v>
      </c>
      <c r="G68" s="140" t="e">
        <f t="shared" ref="G68" si="73">F68+F69</f>
        <v>#N/A</v>
      </c>
      <c r="I68" s="52" t="e">
        <f>MATCH(A68,'Парный рейтинг'!D$10:D$446,0)</f>
        <v>#N/A</v>
      </c>
      <c r="J68" s="50">
        <f t="shared" ref="J68:J129" si="74">J67+1</f>
        <v>67</v>
      </c>
      <c r="K68" s="52" t="str">
        <f t="shared" si="69"/>
        <v/>
      </c>
      <c r="L68" s="53" t="e">
        <f t="shared" si="70"/>
        <v>#VALUE!</v>
      </c>
      <c r="O68" s="52" t="e">
        <f>IFERROR(I68,#REF!)</f>
        <v>#REF!</v>
      </c>
      <c r="Q68" s="50">
        <v>68</v>
      </c>
      <c r="R68" s="50">
        <v>68</v>
      </c>
      <c r="S68" s="50">
        <v>68</v>
      </c>
      <c r="T68" s="50">
        <v>68</v>
      </c>
      <c r="U68" s="50">
        <v>68</v>
      </c>
    </row>
    <row r="69" spans="4:21" ht="15.75" x14ac:dyDescent="0.3">
      <c r="D69" s="141" t="e">
        <f t="shared" si="72"/>
        <v>#N/A</v>
      </c>
      <c r="E69" s="50">
        <f>IFERROR(VLOOKUP(B69,'Начисление очков_'!$L$4:$M$69,2,FALSE),0)</f>
        <v>0</v>
      </c>
      <c r="F69" s="140" t="e">
        <f>VLOOKUP(A69,'Парный рейтинг'!D$10:I$265,2,FALSE)</f>
        <v>#N/A</v>
      </c>
      <c r="G69" s="140" t="e">
        <f t="shared" ref="G69" si="75">G68</f>
        <v>#N/A</v>
      </c>
      <c r="I69" s="52" t="e">
        <f>MATCH(A69,'Парный рейтинг'!D$10:D$446,0)</f>
        <v>#N/A</v>
      </c>
      <c r="J69" s="50">
        <f t="shared" si="74"/>
        <v>68</v>
      </c>
      <c r="K69" s="52" t="str">
        <f t="shared" si="69"/>
        <v/>
      </c>
      <c r="L69" s="53" t="e">
        <f t="shared" si="70"/>
        <v>#VALUE!</v>
      </c>
      <c r="O69" s="52" t="e">
        <f>IFERROR(I69,#REF!)</f>
        <v>#REF!</v>
      </c>
      <c r="Q69" s="50">
        <v>68</v>
      </c>
      <c r="R69" s="50">
        <v>68</v>
      </c>
      <c r="S69" s="50">
        <v>68</v>
      </c>
      <c r="T69" s="50">
        <v>68</v>
      </c>
      <c r="U69" s="50">
        <v>68</v>
      </c>
    </row>
    <row r="70" spans="4:21" ht="15.75" x14ac:dyDescent="0.3">
      <c r="D70" s="141" t="e">
        <f t="shared" si="72"/>
        <v>#N/A</v>
      </c>
      <c r="E70" s="50">
        <f>IFERROR(VLOOKUP(B70,'Начисление очков_'!$L$4:$M$69,2,FALSE),0)</f>
        <v>0</v>
      </c>
      <c r="F70" s="140" t="e">
        <f>VLOOKUP(A70,'Парный рейтинг'!D$10:I$265,2,FALSE)</f>
        <v>#N/A</v>
      </c>
      <c r="G70" s="140" t="e">
        <f t="shared" ref="G70" si="76">F70+F71</f>
        <v>#N/A</v>
      </c>
      <c r="I70" s="52" t="e">
        <f>MATCH(A70,'Парный рейтинг'!D$10:D$446,0)</f>
        <v>#N/A</v>
      </c>
      <c r="J70" s="50">
        <f t="shared" si="74"/>
        <v>69</v>
      </c>
      <c r="K70" s="52" t="str">
        <f t="shared" si="69"/>
        <v/>
      </c>
      <c r="L70" s="53" t="e">
        <f t="shared" si="70"/>
        <v>#VALUE!</v>
      </c>
      <c r="O70" s="52" t="e">
        <f>IFERROR(I70,#REF!)</f>
        <v>#REF!</v>
      </c>
      <c r="Q70" s="50">
        <v>70</v>
      </c>
      <c r="R70" s="50">
        <v>70</v>
      </c>
      <c r="S70" s="50">
        <v>70</v>
      </c>
      <c r="T70" s="50">
        <v>70</v>
      </c>
      <c r="U70" s="50">
        <v>70</v>
      </c>
    </row>
    <row r="71" spans="4:21" ht="15.75" x14ac:dyDescent="0.3">
      <c r="D71" s="141" t="e">
        <f t="shared" si="72"/>
        <v>#N/A</v>
      </c>
      <c r="E71" s="50">
        <f>IFERROR(VLOOKUP(B71,'Начисление очков_'!$L$4:$M$69,2,FALSE),0)</f>
        <v>0</v>
      </c>
      <c r="F71" s="140" t="e">
        <f>VLOOKUP(A71,'Парный рейтинг'!D$10:I$265,2,FALSE)</f>
        <v>#N/A</v>
      </c>
      <c r="G71" s="140" t="e">
        <f t="shared" ref="G71" si="77">G70</f>
        <v>#N/A</v>
      </c>
      <c r="I71" s="52" t="e">
        <f>MATCH(A71,'Парный рейтинг'!D$10:D$446,0)</f>
        <v>#N/A</v>
      </c>
      <c r="J71" s="50">
        <f t="shared" si="74"/>
        <v>70</v>
      </c>
      <c r="K71" s="52" t="str">
        <f t="shared" si="69"/>
        <v/>
      </c>
      <c r="L71" s="53" t="e">
        <f t="shared" si="70"/>
        <v>#VALUE!</v>
      </c>
      <c r="O71" s="52" t="e">
        <f>IFERROR(I71,#REF!)</f>
        <v>#REF!</v>
      </c>
      <c r="Q71" s="50">
        <v>70</v>
      </c>
      <c r="R71" s="50">
        <v>70</v>
      </c>
      <c r="S71" s="50">
        <v>70</v>
      </c>
      <c r="T71" s="50">
        <v>70</v>
      </c>
      <c r="U71" s="50">
        <v>70</v>
      </c>
    </row>
    <row r="72" spans="4:21" ht="15.75" x14ac:dyDescent="0.3">
      <c r="D72" s="141" t="e">
        <f t="shared" si="72"/>
        <v>#N/A</v>
      </c>
      <c r="E72" s="50">
        <f>IFERROR(VLOOKUP(B72,'Начисление очков_'!$L$4:$M$69,2,FALSE),0)</f>
        <v>0</v>
      </c>
      <c r="F72" s="140" t="e">
        <f>VLOOKUP(A72,'Парный рейтинг'!D$10:I$265,2,FALSE)</f>
        <v>#N/A</v>
      </c>
      <c r="G72" s="140" t="e">
        <f t="shared" ref="G72" si="78">F72+F73</f>
        <v>#N/A</v>
      </c>
      <c r="I72" s="52" t="e">
        <f>MATCH(A72,'Парный рейтинг'!D$10:D$446,0)</f>
        <v>#N/A</v>
      </c>
      <c r="J72" s="50">
        <f t="shared" si="74"/>
        <v>71</v>
      </c>
      <c r="K72" s="52" t="str">
        <f t="shared" si="69"/>
        <v/>
      </c>
      <c r="L72" s="53" t="e">
        <f t="shared" si="70"/>
        <v>#VALUE!</v>
      </c>
      <c r="O72" s="52" t="e">
        <f>IFERROR(I72,#REF!)</f>
        <v>#REF!</v>
      </c>
      <c r="Q72" s="50">
        <v>71</v>
      </c>
      <c r="R72" s="50">
        <v>71</v>
      </c>
      <c r="S72" s="50">
        <v>71</v>
      </c>
      <c r="T72" s="50">
        <v>71</v>
      </c>
      <c r="U72" s="50">
        <v>71</v>
      </c>
    </row>
    <row r="73" spans="4:21" ht="15.75" x14ac:dyDescent="0.3">
      <c r="D73" s="141" t="e">
        <f t="shared" si="72"/>
        <v>#N/A</v>
      </c>
      <c r="E73" s="50">
        <f>IFERROR(VLOOKUP(B73,'Начисление очков_'!$L$4:$M$69,2,FALSE),0)</f>
        <v>0</v>
      </c>
      <c r="F73" s="140" t="e">
        <f>VLOOKUP(A73,'Парный рейтинг'!D$10:I$265,2,FALSE)</f>
        <v>#N/A</v>
      </c>
      <c r="G73" s="140" t="e">
        <f t="shared" ref="G73" si="79">G72</f>
        <v>#N/A</v>
      </c>
      <c r="I73" s="52" t="e">
        <f>MATCH(A73,'Парный рейтинг'!D$10:D$446,0)</f>
        <v>#N/A</v>
      </c>
      <c r="J73" s="50">
        <f t="shared" si="74"/>
        <v>72</v>
      </c>
      <c r="K73" s="52" t="str">
        <f t="shared" si="69"/>
        <v/>
      </c>
      <c r="L73" s="53" t="e">
        <f t="shared" si="70"/>
        <v>#VALUE!</v>
      </c>
      <c r="O73" s="52" t="e">
        <f>IFERROR(I73,#REF!)</f>
        <v>#REF!</v>
      </c>
      <c r="Q73" s="50">
        <v>72</v>
      </c>
      <c r="R73" s="50">
        <v>72</v>
      </c>
      <c r="S73" s="50">
        <v>72</v>
      </c>
      <c r="T73" s="50">
        <v>72</v>
      </c>
      <c r="U73" s="50">
        <v>72</v>
      </c>
    </row>
    <row r="74" spans="4:21" ht="15.75" x14ac:dyDescent="0.3">
      <c r="D74" s="51"/>
      <c r="E74" s="50">
        <f>IFERROR(VLOOKUP(B74,'Начисление очков_'!$L$4:$M$69,2,FALSE),0)</f>
        <v>0</v>
      </c>
      <c r="F74" s="140" t="e">
        <f>VLOOKUP(A74,'Парный рейтинг'!D$10:I$265,2,FALSE)</f>
        <v>#N/A</v>
      </c>
      <c r="G74" s="140" t="e">
        <f t="shared" ref="G74" si="80">F74+F75</f>
        <v>#N/A</v>
      </c>
      <c r="I74" s="52" t="e">
        <f>MATCH(A74,'Парный рейтинг'!D$10:D$446,0)</f>
        <v>#N/A</v>
      </c>
      <c r="J74" s="50">
        <f t="shared" si="74"/>
        <v>73</v>
      </c>
      <c r="K74" s="52" t="str">
        <f t="shared" si="69"/>
        <v/>
      </c>
      <c r="L74" s="53" t="e">
        <f t="shared" si="70"/>
        <v>#VALUE!</v>
      </c>
      <c r="O74" s="52" t="e">
        <f>IFERROR(I74,#REF!)</f>
        <v>#REF!</v>
      </c>
      <c r="Q74" s="50">
        <v>73</v>
      </c>
      <c r="R74" s="50">
        <v>73</v>
      </c>
      <c r="S74" s="50">
        <v>73</v>
      </c>
      <c r="T74" s="50">
        <v>73</v>
      </c>
      <c r="U74" s="50">
        <v>73</v>
      </c>
    </row>
    <row r="75" spans="4:21" ht="15.75" x14ac:dyDescent="0.3">
      <c r="D75" s="51"/>
      <c r="E75" s="50">
        <f>IFERROR(VLOOKUP(B75,'Начисление очков_'!$L$4:$M$69,2,FALSE),0)</f>
        <v>0</v>
      </c>
      <c r="F75" s="140" t="e">
        <f>VLOOKUP(A75,'Парный рейтинг'!D$10:I$265,2,FALSE)</f>
        <v>#N/A</v>
      </c>
      <c r="G75" s="140" t="e">
        <f t="shared" ref="G75" si="81">G74</f>
        <v>#N/A</v>
      </c>
      <c r="I75" s="52" t="e">
        <f>MATCH(A75,'Парный рейтинг'!D$10:D$446,0)</f>
        <v>#N/A</v>
      </c>
      <c r="J75" s="50">
        <f t="shared" si="74"/>
        <v>74</v>
      </c>
      <c r="K75" s="52" t="str">
        <f t="shared" si="69"/>
        <v/>
      </c>
      <c r="L75" s="53" t="e">
        <f t="shared" si="70"/>
        <v>#VALUE!</v>
      </c>
      <c r="O75" s="52" t="e">
        <f>IFERROR(I75,#REF!)</f>
        <v>#REF!</v>
      </c>
      <c r="Q75" s="50">
        <v>74</v>
      </c>
      <c r="R75" s="50">
        <v>74</v>
      </c>
      <c r="S75" s="50">
        <v>74</v>
      </c>
      <c r="T75" s="50">
        <v>74</v>
      </c>
      <c r="U75" s="50">
        <v>74</v>
      </c>
    </row>
    <row r="76" spans="4:21" ht="15.75" x14ac:dyDescent="0.3">
      <c r="D76" s="51"/>
      <c r="E76" s="50">
        <f>IFERROR(VLOOKUP(B76,'Начисление очков_'!$L$4:$M$69,2,FALSE),0)</f>
        <v>0</v>
      </c>
      <c r="F76" s="140" t="e">
        <f>VLOOKUP(A76,'Парный рейтинг'!D$10:I$265,2,FALSE)</f>
        <v>#N/A</v>
      </c>
      <c r="G76" s="140" t="e">
        <f t="shared" ref="G76" si="82">F76+F77</f>
        <v>#N/A</v>
      </c>
      <c r="I76" s="52" t="e">
        <f>MATCH(A76,'Парный рейтинг'!D$10:D$446,0)</f>
        <v>#N/A</v>
      </c>
      <c r="J76" s="50">
        <f t="shared" si="74"/>
        <v>75</v>
      </c>
      <c r="K76" s="52" t="str">
        <f t="shared" si="69"/>
        <v/>
      </c>
      <c r="L76" s="53" t="e">
        <f t="shared" si="70"/>
        <v>#VALUE!</v>
      </c>
      <c r="O76" s="52" t="e">
        <f>IFERROR(I76,#REF!)</f>
        <v>#REF!</v>
      </c>
      <c r="Q76" s="50">
        <v>76</v>
      </c>
      <c r="R76" s="50">
        <v>76</v>
      </c>
      <c r="S76" s="50">
        <v>76</v>
      </c>
      <c r="T76" s="50">
        <v>76</v>
      </c>
      <c r="U76" s="50">
        <v>76</v>
      </c>
    </row>
    <row r="77" spans="4:21" ht="15.75" x14ac:dyDescent="0.3">
      <c r="D77" s="51"/>
      <c r="E77" s="50">
        <f>IFERROR(VLOOKUP(B77,'Начисление очков_'!$L$4:$M$69,2,FALSE),0)</f>
        <v>0</v>
      </c>
      <c r="F77" s="140" t="e">
        <f>VLOOKUP(A77,'Парный рейтинг'!D$10:I$265,2,FALSE)</f>
        <v>#N/A</v>
      </c>
      <c r="G77" s="140" t="e">
        <f t="shared" ref="G77" si="83">G76</f>
        <v>#N/A</v>
      </c>
      <c r="I77" s="52" t="e">
        <f>MATCH(A77,'Парный рейтинг'!D$10:D$446,0)</f>
        <v>#N/A</v>
      </c>
      <c r="J77" s="50">
        <f t="shared" si="74"/>
        <v>76</v>
      </c>
      <c r="K77" s="52" t="str">
        <f t="shared" si="69"/>
        <v/>
      </c>
      <c r="L77" s="53" t="e">
        <f t="shared" si="70"/>
        <v>#VALUE!</v>
      </c>
      <c r="O77" s="52" t="e">
        <f>IFERROR(I77,#REF!)</f>
        <v>#REF!</v>
      </c>
      <c r="Q77" s="50">
        <v>76</v>
      </c>
      <c r="R77" s="50">
        <v>76</v>
      </c>
      <c r="S77" s="50">
        <v>76</v>
      </c>
      <c r="T77" s="50">
        <v>76</v>
      </c>
      <c r="U77" s="50">
        <v>76</v>
      </c>
    </row>
    <row r="78" spans="4:21" ht="15.75" x14ac:dyDescent="0.3">
      <c r="D78" s="51"/>
      <c r="E78" s="50">
        <f>IFERROR(VLOOKUP(B78,'Начисление очков_'!$L$4:$M$69,2,FALSE),0)</f>
        <v>0</v>
      </c>
      <c r="F78" s="140" t="e">
        <f>VLOOKUP(A78,'Парный рейтинг'!D$10:I$265,2,FALSE)</f>
        <v>#N/A</v>
      </c>
      <c r="G78" s="140" t="e">
        <f t="shared" ref="G78" si="84">F78+F79</f>
        <v>#N/A</v>
      </c>
      <c r="I78" s="52" t="e">
        <f>MATCH(A78,'Парный рейтинг'!D$10:D$446,0)</f>
        <v>#N/A</v>
      </c>
      <c r="J78" s="50">
        <f t="shared" si="74"/>
        <v>77</v>
      </c>
      <c r="K78" s="52" t="str">
        <f t="shared" si="69"/>
        <v/>
      </c>
      <c r="L78" s="53" t="e">
        <f t="shared" si="70"/>
        <v>#VALUE!</v>
      </c>
      <c r="O78" s="52" t="e">
        <f>IFERROR(I78,#REF!)</f>
        <v>#REF!</v>
      </c>
      <c r="Q78" s="50">
        <v>80</v>
      </c>
      <c r="R78" s="50">
        <v>80</v>
      </c>
      <c r="S78" s="50">
        <v>80</v>
      </c>
      <c r="T78" s="50">
        <v>80</v>
      </c>
      <c r="U78" s="50">
        <v>80</v>
      </c>
    </row>
    <row r="79" spans="4:21" ht="15.75" x14ac:dyDescent="0.3">
      <c r="D79" s="51"/>
      <c r="E79" s="50">
        <f>IFERROR(VLOOKUP(B79,'Начисление очков_'!$L$4:$M$69,2,FALSE),0)</f>
        <v>0</v>
      </c>
      <c r="F79" s="140" t="e">
        <f>VLOOKUP(A79,'Парный рейтинг'!D$10:I$265,2,FALSE)</f>
        <v>#N/A</v>
      </c>
      <c r="G79" s="140" t="e">
        <f t="shared" ref="G79" si="85">G78</f>
        <v>#N/A</v>
      </c>
      <c r="I79" s="52" t="e">
        <f>MATCH(A79,'Парный рейтинг'!D$10:D$446,0)</f>
        <v>#N/A</v>
      </c>
      <c r="J79" s="50">
        <f t="shared" si="74"/>
        <v>78</v>
      </c>
      <c r="K79" s="52" t="str">
        <f t="shared" si="69"/>
        <v/>
      </c>
      <c r="L79" s="53" t="e">
        <f t="shared" si="70"/>
        <v>#VALUE!</v>
      </c>
      <c r="O79" s="52" t="e">
        <f>IFERROR(I79,#REF!)</f>
        <v>#REF!</v>
      </c>
      <c r="Q79" s="50">
        <v>80</v>
      </c>
      <c r="R79" s="50">
        <v>80</v>
      </c>
      <c r="S79" s="50">
        <v>80</v>
      </c>
      <c r="T79" s="50">
        <v>80</v>
      </c>
      <c r="U79" s="50">
        <v>80</v>
      </c>
    </row>
    <row r="80" spans="4:21" ht="15.75" x14ac:dyDescent="0.3">
      <c r="D80" s="51"/>
      <c r="E80" s="50">
        <f>IFERROR(VLOOKUP(B80,'Начисление очков_'!$L$4:$M$69,2,FALSE),0)</f>
        <v>0</v>
      </c>
      <c r="F80" s="140" t="e">
        <f>VLOOKUP(A80,'Парный рейтинг'!D$10:I$265,2,FALSE)</f>
        <v>#N/A</v>
      </c>
      <c r="G80" s="140" t="e">
        <f t="shared" ref="G80" si="86">F80+F81</f>
        <v>#N/A</v>
      </c>
      <c r="I80" s="52" t="e">
        <f>MATCH(A80,'Парный рейтинг'!D$10:D$446,0)</f>
        <v>#N/A</v>
      </c>
      <c r="J80" s="50">
        <f t="shared" si="74"/>
        <v>79</v>
      </c>
      <c r="K80" s="52" t="str">
        <f t="shared" si="69"/>
        <v/>
      </c>
      <c r="L80" s="53" t="e">
        <f t="shared" si="70"/>
        <v>#VALUE!</v>
      </c>
      <c r="O80" s="52" t="e">
        <f>IFERROR(I80,#REF!)</f>
        <v>#REF!</v>
      </c>
      <c r="Q80" s="50">
        <v>80</v>
      </c>
      <c r="R80" s="50">
        <v>80</v>
      </c>
      <c r="S80" s="50">
        <v>80</v>
      </c>
      <c r="T80" s="50">
        <v>80</v>
      </c>
      <c r="U80" s="50">
        <v>80</v>
      </c>
    </row>
    <row r="81" spans="4:21" ht="15.75" x14ac:dyDescent="0.3">
      <c r="D81" s="51"/>
      <c r="E81" s="50">
        <f>IFERROR(VLOOKUP(B81,'Начисление очков_'!$L$4:$M$69,2,FALSE),0)</f>
        <v>0</v>
      </c>
      <c r="F81" s="140" t="e">
        <f>VLOOKUP(A81,'Парный рейтинг'!D$10:I$265,2,FALSE)</f>
        <v>#N/A</v>
      </c>
      <c r="G81" s="140" t="e">
        <f t="shared" ref="G81" si="87">G80</f>
        <v>#N/A</v>
      </c>
      <c r="I81" s="52" t="e">
        <f>MATCH(A81,'Парный рейтинг'!D$10:D$446,0)</f>
        <v>#N/A</v>
      </c>
      <c r="J81" s="50">
        <f t="shared" si="74"/>
        <v>80</v>
      </c>
      <c r="K81" s="52" t="str">
        <f t="shared" si="69"/>
        <v/>
      </c>
      <c r="L81" s="53" t="e">
        <f t="shared" si="70"/>
        <v>#VALUE!</v>
      </c>
      <c r="O81" s="52" t="e">
        <f>IFERROR(I81,#REF!)</f>
        <v>#REF!</v>
      </c>
      <c r="Q81" s="50">
        <v>80</v>
      </c>
      <c r="R81" s="50">
        <v>80</v>
      </c>
      <c r="S81" s="50">
        <v>80</v>
      </c>
      <c r="T81" s="50">
        <v>80</v>
      </c>
      <c r="U81" s="50">
        <v>80</v>
      </c>
    </row>
    <row r="82" spans="4:21" ht="15.75" x14ac:dyDescent="0.3">
      <c r="D82" s="51"/>
      <c r="E82" s="50">
        <f>IFERROR(VLOOKUP(B82,'Начисление очков_'!$L$4:$M$69,2,FALSE),0)</f>
        <v>0</v>
      </c>
      <c r="F82" s="140" t="e">
        <f>VLOOKUP(A82,'Парный рейтинг'!D$10:I$265,2,FALSE)</f>
        <v>#N/A</v>
      </c>
      <c r="G82" s="140" t="e">
        <f t="shared" ref="G82" si="88">F82+F83</f>
        <v>#N/A</v>
      </c>
      <c r="I82" s="52" t="e">
        <f>MATCH(A82,'Парный рейтинг'!D$10:D$446,0)</f>
        <v>#N/A</v>
      </c>
      <c r="J82" s="50">
        <f t="shared" si="74"/>
        <v>81</v>
      </c>
      <c r="K82" s="52" t="str">
        <f t="shared" si="69"/>
        <v/>
      </c>
      <c r="L82" s="53" t="e">
        <f t="shared" si="70"/>
        <v>#VALUE!</v>
      </c>
      <c r="O82" s="52" t="e">
        <f>IFERROR(I82,#REF!)</f>
        <v>#REF!</v>
      </c>
      <c r="Q82" s="50">
        <v>82</v>
      </c>
      <c r="R82" s="50">
        <v>82</v>
      </c>
      <c r="S82" s="50">
        <v>82</v>
      </c>
      <c r="T82" s="50">
        <v>82</v>
      </c>
      <c r="U82" s="50">
        <v>82</v>
      </c>
    </row>
    <row r="83" spans="4:21" ht="15.75" x14ac:dyDescent="0.3">
      <c r="D83" s="51"/>
      <c r="E83" s="50">
        <f>IFERROR(VLOOKUP(B83,'Начисление очков_'!$L$4:$M$69,2,FALSE),0)</f>
        <v>0</v>
      </c>
      <c r="F83" s="140" t="e">
        <f>VLOOKUP(A83,'Парный рейтинг'!D$10:I$265,2,FALSE)</f>
        <v>#N/A</v>
      </c>
      <c r="G83" s="140" t="e">
        <f t="shared" ref="G83" si="89">G82</f>
        <v>#N/A</v>
      </c>
      <c r="I83" s="52" t="e">
        <f>MATCH(A83,'Парный рейтинг'!D$10:D$446,0)</f>
        <v>#N/A</v>
      </c>
      <c r="J83" s="50">
        <f t="shared" si="74"/>
        <v>82</v>
      </c>
      <c r="K83" s="52" t="str">
        <f t="shared" si="69"/>
        <v/>
      </c>
      <c r="L83" s="53" t="e">
        <f t="shared" si="70"/>
        <v>#VALUE!</v>
      </c>
      <c r="O83" s="52" t="e">
        <f>IFERROR(I83,#REF!)</f>
        <v>#REF!</v>
      </c>
      <c r="Q83" s="50">
        <v>82</v>
      </c>
      <c r="R83" s="50">
        <v>82</v>
      </c>
      <c r="S83" s="50">
        <v>82</v>
      </c>
      <c r="T83" s="50">
        <v>82</v>
      </c>
      <c r="U83" s="50">
        <v>82</v>
      </c>
    </row>
    <row r="84" spans="4:21" ht="15.75" x14ac:dyDescent="0.3">
      <c r="D84" s="51"/>
      <c r="E84" s="50">
        <f>IFERROR(VLOOKUP(B84,'Начисление очков_'!$L$4:$M$69,2,FALSE),0)</f>
        <v>0</v>
      </c>
      <c r="F84" s="140" t="e">
        <f>VLOOKUP(A84,'Парный рейтинг'!D$10:I$265,2,FALSE)</f>
        <v>#N/A</v>
      </c>
      <c r="G84" s="140" t="e">
        <f t="shared" ref="G84" si="90">F84+F85</f>
        <v>#N/A</v>
      </c>
      <c r="I84" s="52" t="e">
        <f>MATCH(A84,'Парный рейтинг'!D$10:D$446,0)</f>
        <v>#N/A</v>
      </c>
      <c r="J84" s="50">
        <f t="shared" si="74"/>
        <v>83</v>
      </c>
      <c r="K84" s="52" t="str">
        <f t="shared" si="69"/>
        <v/>
      </c>
      <c r="L84" s="53" t="e">
        <f t="shared" si="70"/>
        <v>#VALUE!</v>
      </c>
      <c r="O84" s="52" t="e">
        <f>IFERROR(I84,#REF!)</f>
        <v>#REF!</v>
      </c>
      <c r="Q84" s="50">
        <v>84</v>
      </c>
      <c r="R84" s="50">
        <v>84</v>
      </c>
      <c r="S84" s="50">
        <v>84</v>
      </c>
      <c r="T84" s="50">
        <v>84</v>
      </c>
      <c r="U84" s="50">
        <v>84</v>
      </c>
    </row>
    <row r="85" spans="4:21" ht="15.75" x14ac:dyDescent="0.3">
      <c r="D85" s="51"/>
      <c r="E85" s="50">
        <f>IFERROR(VLOOKUP(B85,'Начисление очков_'!$L$4:$M$69,2,FALSE),0)</f>
        <v>0</v>
      </c>
      <c r="F85" s="140" t="e">
        <f>VLOOKUP(A85,'Парный рейтинг'!D$10:I$265,2,FALSE)</f>
        <v>#N/A</v>
      </c>
      <c r="G85" s="140" t="e">
        <f t="shared" ref="G85" si="91">G84</f>
        <v>#N/A</v>
      </c>
      <c r="I85" s="52" t="e">
        <f>MATCH(A85,'Парный рейтинг'!D$10:D$446,0)</f>
        <v>#N/A</v>
      </c>
      <c r="J85" s="50">
        <f t="shared" si="74"/>
        <v>84</v>
      </c>
      <c r="K85" s="52" t="str">
        <f t="shared" si="69"/>
        <v/>
      </c>
      <c r="L85" s="53" t="e">
        <f t="shared" si="70"/>
        <v>#VALUE!</v>
      </c>
      <c r="O85" s="52" t="e">
        <f>IFERROR(I85,#REF!)</f>
        <v>#REF!</v>
      </c>
      <c r="Q85" s="50">
        <v>84</v>
      </c>
      <c r="R85" s="50">
        <v>84</v>
      </c>
      <c r="S85" s="50">
        <v>84</v>
      </c>
      <c r="T85" s="50">
        <v>84</v>
      </c>
      <c r="U85" s="50">
        <v>84</v>
      </c>
    </row>
    <row r="86" spans="4:21" ht="15.75" x14ac:dyDescent="0.3">
      <c r="D86" s="51"/>
      <c r="E86" s="50">
        <f>IFERROR(VLOOKUP(B86,'Начисление очков_'!$L$4:$M$69,2,FALSE),0)</f>
        <v>0</v>
      </c>
      <c r="F86" s="140" t="e">
        <f>VLOOKUP(A86,'Парный рейтинг'!D$10:I$265,2,FALSE)</f>
        <v>#N/A</v>
      </c>
      <c r="G86" s="140" t="e">
        <f t="shared" ref="G86" si="92">F86+F87</f>
        <v>#N/A</v>
      </c>
      <c r="I86" s="52" t="e">
        <f>MATCH(A86,'Парный рейтинг'!D$10:D$446,0)</f>
        <v>#N/A</v>
      </c>
      <c r="J86" s="50">
        <f t="shared" si="74"/>
        <v>85</v>
      </c>
      <c r="K86" s="52" t="str">
        <f t="shared" si="69"/>
        <v/>
      </c>
      <c r="L86" s="53" t="e">
        <f t="shared" si="70"/>
        <v>#VALUE!</v>
      </c>
      <c r="O86" s="52" t="e">
        <f>IFERROR(I86,#REF!)</f>
        <v>#REF!</v>
      </c>
      <c r="Q86" s="50">
        <v>86</v>
      </c>
      <c r="R86" s="50">
        <v>86</v>
      </c>
      <c r="S86" s="50">
        <v>86</v>
      </c>
      <c r="T86" s="50">
        <v>86</v>
      </c>
      <c r="U86" s="50">
        <v>86</v>
      </c>
    </row>
    <row r="87" spans="4:21" ht="15.75" x14ac:dyDescent="0.3">
      <c r="D87" s="51"/>
      <c r="E87" s="50">
        <f>IFERROR(VLOOKUP(B87,'Начисление очков_'!$L$4:$M$69,2,FALSE),0)</f>
        <v>0</v>
      </c>
      <c r="F87" s="140" t="e">
        <f>VLOOKUP(A87,'Парный рейтинг'!D$10:I$265,2,FALSE)</f>
        <v>#N/A</v>
      </c>
      <c r="G87" s="140" t="e">
        <f t="shared" ref="G87" si="93">G86</f>
        <v>#N/A</v>
      </c>
      <c r="I87" s="52" t="e">
        <f>MATCH(A87,'Парный рейтинг'!D$10:D$446,0)</f>
        <v>#N/A</v>
      </c>
      <c r="J87" s="50">
        <f t="shared" si="74"/>
        <v>86</v>
      </c>
      <c r="K87" s="52" t="str">
        <f t="shared" si="69"/>
        <v/>
      </c>
      <c r="L87" s="53" t="e">
        <f t="shared" si="70"/>
        <v>#VALUE!</v>
      </c>
      <c r="O87" s="52" t="e">
        <f>IFERROR(I87,#REF!)</f>
        <v>#REF!</v>
      </c>
      <c r="Q87" s="50">
        <v>88</v>
      </c>
      <c r="R87" s="50">
        <v>88</v>
      </c>
      <c r="S87" s="50">
        <v>88</v>
      </c>
      <c r="T87" s="50">
        <v>88</v>
      </c>
      <c r="U87" s="50">
        <v>88</v>
      </c>
    </row>
    <row r="88" spans="4:21" ht="15.75" x14ac:dyDescent="0.3">
      <c r="D88" s="51"/>
      <c r="E88" s="50">
        <f>IFERROR(VLOOKUP(B88,'Начисление очков_'!$L$4:$M$69,2,FALSE),0)</f>
        <v>0</v>
      </c>
      <c r="F88" s="140" t="e">
        <f>VLOOKUP(A88,'Парный рейтинг'!D$10:I$265,2,FALSE)</f>
        <v>#N/A</v>
      </c>
      <c r="G88" s="140" t="e">
        <f t="shared" ref="G88" si="94">F88+F89</f>
        <v>#N/A</v>
      </c>
      <c r="I88" s="52" t="e">
        <f>MATCH(A88,'Парный рейтинг'!D$10:D$446,0)</f>
        <v>#N/A</v>
      </c>
      <c r="J88" s="50">
        <f t="shared" si="74"/>
        <v>87</v>
      </c>
      <c r="K88" s="52" t="str">
        <f t="shared" si="69"/>
        <v/>
      </c>
      <c r="L88" s="53" t="e">
        <f t="shared" si="70"/>
        <v>#VALUE!</v>
      </c>
      <c r="O88" s="52" t="e">
        <f>IFERROR(I88,#REF!)</f>
        <v>#REF!</v>
      </c>
      <c r="Q88" s="50">
        <v>88</v>
      </c>
      <c r="R88" s="50">
        <v>88</v>
      </c>
      <c r="S88" s="50">
        <v>88</v>
      </c>
      <c r="T88" s="50">
        <v>88</v>
      </c>
      <c r="U88" s="50">
        <v>88</v>
      </c>
    </row>
    <row r="89" spans="4:21" ht="15.75" x14ac:dyDescent="0.3">
      <c r="D89" s="51"/>
      <c r="E89" s="50">
        <f>IFERROR(VLOOKUP(B89,'Начисление очков_'!$L$4:$M$69,2,FALSE),0)</f>
        <v>0</v>
      </c>
      <c r="F89" s="140" t="e">
        <f>VLOOKUP(A89,'Парный рейтинг'!D$10:I$265,2,FALSE)</f>
        <v>#N/A</v>
      </c>
      <c r="G89" s="140" t="e">
        <f t="shared" ref="G89" si="95">G88</f>
        <v>#N/A</v>
      </c>
      <c r="I89" s="52" t="e">
        <f>MATCH(A89,'Парный рейтинг'!D$10:D$446,0)</f>
        <v>#N/A</v>
      </c>
      <c r="J89" s="50">
        <f t="shared" si="74"/>
        <v>88</v>
      </c>
      <c r="K89" s="52" t="str">
        <f t="shared" si="69"/>
        <v/>
      </c>
      <c r="L89" s="53" t="e">
        <f t="shared" si="70"/>
        <v>#VALUE!</v>
      </c>
      <c r="O89" s="52" t="e">
        <f>IFERROR(I89,#REF!)</f>
        <v>#REF!</v>
      </c>
      <c r="Q89" s="50">
        <v>88</v>
      </c>
      <c r="R89" s="50">
        <v>88</v>
      </c>
      <c r="S89" s="50">
        <v>88</v>
      </c>
      <c r="T89" s="50">
        <v>88</v>
      </c>
      <c r="U89" s="50">
        <v>88</v>
      </c>
    </row>
    <row r="90" spans="4:21" ht="15.75" x14ac:dyDescent="0.3">
      <c r="D90" s="51"/>
      <c r="E90" s="50">
        <f>IFERROR(VLOOKUP(B90,'Начисление очков_'!$L$4:$M$69,2,FALSE),0)</f>
        <v>0</v>
      </c>
      <c r="F90" s="140" t="e">
        <f>VLOOKUP(A90,'Парный рейтинг'!D$10:I$265,2,FALSE)</f>
        <v>#N/A</v>
      </c>
      <c r="G90" s="140" t="e">
        <f t="shared" ref="G90" si="96">F90+F91</f>
        <v>#N/A</v>
      </c>
      <c r="I90" s="52" t="e">
        <f>MATCH(A90,'Парный рейтинг'!D$10:D$446,0)</f>
        <v>#N/A</v>
      </c>
      <c r="J90" s="50">
        <f t="shared" si="74"/>
        <v>89</v>
      </c>
      <c r="K90" s="52" t="str">
        <f t="shared" si="69"/>
        <v/>
      </c>
      <c r="L90" s="53" t="e">
        <f t="shared" si="70"/>
        <v>#VALUE!</v>
      </c>
      <c r="O90" s="52" t="e">
        <f>IFERROR(I90,#REF!)</f>
        <v>#REF!</v>
      </c>
      <c r="Q90" s="50">
        <v>90</v>
      </c>
      <c r="R90" s="50">
        <v>90</v>
      </c>
      <c r="S90" s="50">
        <v>90</v>
      </c>
      <c r="T90" s="50">
        <v>90</v>
      </c>
      <c r="U90" s="50">
        <v>90</v>
      </c>
    </row>
    <row r="91" spans="4:21" ht="15.75" x14ac:dyDescent="0.3">
      <c r="D91" s="51"/>
      <c r="E91" s="50">
        <f>IFERROR(VLOOKUP(B91,'Начисление очков_'!$L$4:$M$69,2,FALSE),0)</f>
        <v>0</v>
      </c>
      <c r="F91" s="140" t="e">
        <f>VLOOKUP(A91,'Парный рейтинг'!D$10:I$265,2,FALSE)</f>
        <v>#N/A</v>
      </c>
      <c r="G91" s="140" t="e">
        <f t="shared" ref="G91" si="97">G90</f>
        <v>#N/A</v>
      </c>
      <c r="I91" s="52" t="e">
        <f>MATCH(A91,'Парный рейтинг'!D$10:D$446,0)</f>
        <v>#N/A</v>
      </c>
      <c r="J91" s="50">
        <f t="shared" si="74"/>
        <v>90</v>
      </c>
      <c r="K91" s="52" t="str">
        <f t="shared" si="69"/>
        <v/>
      </c>
      <c r="L91" s="53" t="e">
        <f t="shared" si="70"/>
        <v>#VALUE!</v>
      </c>
      <c r="O91" s="52" t="e">
        <f>IFERROR(I91,#REF!)</f>
        <v>#REF!</v>
      </c>
      <c r="Q91" s="50">
        <v>90</v>
      </c>
      <c r="R91" s="50">
        <v>90</v>
      </c>
      <c r="S91" s="50">
        <v>90</v>
      </c>
      <c r="T91" s="50">
        <v>90</v>
      </c>
      <c r="U91" s="50">
        <v>90</v>
      </c>
    </row>
    <row r="92" spans="4:21" ht="15.75" x14ac:dyDescent="0.3">
      <c r="D92" s="51"/>
      <c r="E92" s="50">
        <f>IFERROR(VLOOKUP(B92,'Начисление очков_'!$L$4:$M$69,2,FALSE),0)</f>
        <v>0</v>
      </c>
      <c r="F92" s="140" t="e">
        <f>VLOOKUP(A92,'Парный рейтинг'!D$10:I$265,2,FALSE)</f>
        <v>#N/A</v>
      </c>
      <c r="G92" s="140" t="e">
        <f t="shared" ref="G92" si="98">F92+F93</f>
        <v>#N/A</v>
      </c>
      <c r="I92" s="52" t="e">
        <f>MATCH(A92,'Парный рейтинг'!D$10:D$446,0)</f>
        <v>#N/A</v>
      </c>
      <c r="J92" s="50">
        <f t="shared" si="74"/>
        <v>91</v>
      </c>
      <c r="K92" s="52" t="str">
        <f t="shared" si="69"/>
        <v/>
      </c>
      <c r="L92" s="53" t="e">
        <f t="shared" si="70"/>
        <v>#VALUE!</v>
      </c>
      <c r="O92" s="52" t="e">
        <f>IFERROR(I92,#REF!)</f>
        <v>#REF!</v>
      </c>
      <c r="Q92" s="50">
        <v>96</v>
      </c>
      <c r="R92" s="50">
        <v>96</v>
      </c>
      <c r="S92" s="50">
        <v>96</v>
      </c>
      <c r="T92" s="50">
        <v>96</v>
      </c>
      <c r="U92" s="50">
        <v>96</v>
      </c>
    </row>
    <row r="93" spans="4:21" ht="15.75" x14ac:dyDescent="0.3">
      <c r="D93" s="51"/>
      <c r="E93" s="50">
        <f>IFERROR(VLOOKUP(B93,'Начисление очков_'!$L$4:$M$69,2,FALSE),0)</f>
        <v>0</v>
      </c>
      <c r="F93" s="140" t="e">
        <f>VLOOKUP(A93,'Парный рейтинг'!D$10:I$265,2,FALSE)</f>
        <v>#N/A</v>
      </c>
      <c r="G93" s="140" t="e">
        <f t="shared" ref="G93" si="99">G92</f>
        <v>#N/A</v>
      </c>
      <c r="I93" s="52" t="e">
        <f>MATCH(A93,'Парный рейтинг'!D$10:D$446,0)</f>
        <v>#N/A</v>
      </c>
      <c r="J93" s="50">
        <f t="shared" si="74"/>
        <v>92</v>
      </c>
      <c r="K93" s="52" t="str">
        <f t="shared" si="69"/>
        <v/>
      </c>
      <c r="L93" s="53" t="e">
        <f t="shared" si="70"/>
        <v>#VALUE!</v>
      </c>
      <c r="O93" s="52" t="e">
        <f>IFERROR(I93,#REF!)</f>
        <v>#REF!</v>
      </c>
      <c r="Q93" s="50">
        <v>96</v>
      </c>
      <c r="R93" s="50">
        <v>96</v>
      </c>
      <c r="S93" s="50">
        <v>96</v>
      </c>
      <c r="T93" s="50">
        <v>96</v>
      </c>
      <c r="U93" s="50">
        <v>96</v>
      </c>
    </row>
    <row r="94" spans="4:21" ht="15.75" x14ac:dyDescent="0.3">
      <c r="D94" s="51"/>
      <c r="E94" s="50">
        <f>IFERROR(VLOOKUP(B94,'Начисление очков_'!$L$4:$M$69,2,FALSE),0)</f>
        <v>0</v>
      </c>
      <c r="F94" s="140" t="e">
        <f>VLOOKUP(A94,'Парный рейтинг'!D$10:I$265,2,FALSE)</f>
        <v>#N/A</v>
      </c>
      <c r="G94" s="140" t="e">
        <f t="shared" ref="G94" si="100">F94+F95</f>
        <v>#N/A</v>
      </c>
      <c r="I94" s="52" t="e">
        <f>MATCH(A94,'Парный рейтинг'!D$10:D$446,0)</f>
        <v>#N/A</v>
      </c>
      <c r="J94" s="50">
        <f t="shared" si="74"/>
        <v>93</v>
      </c>
      <c r="K94" s="52" t="str">
        <f t="shared" si="69"/>
        <v/>
      </c>
      <c r="L94" s="53" t="e">
        <f t="shared" si="70"/>
        <v>#VALUE!</v>
      </c>
      <c r="O94" s="52" t="e">
        <f>IFERROR(I94,#REF!)</f>
        <v>#REF!</v>
      </c>
      <c r="Q94" s="50">
        <v>96</v>
      </c>
      <c r="R94" s="50">
        <v>96</v>
      </c>
      <c r="S94" s="50">
        <v>96</v>
      </c>
      <c r="T94" s="50">
        <v>96</v>
      </c>
      <c r="U94" s="50">
        <v>96</v>
      </c>
    </row>
    <row r="95" spans="4:21" ht="15.75" x14ac:dyDescent="0.3">
      <c r="D95" s="51"/>
      <c r="E95" s="50">
        <f>IFERROR(VLOOKUP(B95,'Начисление очков_'!$L$4:$M$69,2,FALSE),0)</f>
        <v>0</v>
      </c>
      <c r="F95" s="140" t="e">
        <f>VLOOKUP(A95,'Парный рейтинг'!D$10:I$265,2,FALSE)</f>
        <v>#N/A</v>
      </c>
      <c r="G95" s="140" t="e">
        <f t="shared" ref="G95" si="101">G94</f>
        <v>#N/A</v>
      </c>
      <c r="I95" s="52" t="e">
        <f>MATCH(A95,'Парный рейтинг'!D$10:D$446,0)</f>
        <v>#N/A</v>
      </c>
      <c r="J95" s="50">
        <f t="shared" si="74"/>
        <v>94</v>
      </c>
      <c r="K95" s="52" t="str">
        <f t="shared" si="69"/>
        <v/>
      </c>
      <c r="L95" s="53" t="e">
        <f t="shared" si="70"/>
        <v>#VALUE!</v>
      </c>
      <c r="O95" s="52" t="e">
        <f>IFERROR(I95,#REF!)</f>
        <v>#REF!</v>
      </c>
      <c r="Q95" s="50">
        <v>96</v>
      </c>
      <c r="R95" s="50">
        <v>96</v>
      </c>
      <c r="S95" s="50">
        <v>96</v>
      </c>
      <c r="T95" s="50">
        <v>96</v>
      </c>
      <c r="U95" s="50">
        <v>96</v>
      </c>
    </row>
    <row r="96" spans="4:21" ht="15.75" x14ac:dyDescent="0.3">
      <c r="D96" s="51"/>
      <c r="E96" s="50">
        <f>IFERROR(VLOOKUP(B96,'Начисление очков_'!$L$4:$M$69,2,FALSE),0)</f>
        <v>0</v>
      </c>
      <c r="F96" s="140" t="e">
        <f>VLOOKUP(A96,'Парный рейтинг'!D$10:I$265,2,FALSE)</f>
        <v>#N/A</v>
      </c>
      <c r="G96" s="140" t="e">
        <f t="shared" ref="G96" si="102">F96+F97</f>
        <v>#N/A</v>
      </c>
      <c r="I96" s="52" t="e">
        <f>MATCH(A96,'Парный рейтинг'!D$10:D$446,0)</f>
        <v>#N/A</v>
      </c>
      <c r="J96" s="50">
        <f t="shared" si="74"/>
        <v>95</v>
      </c>
      <c r="K96" s="52" t="str">
        <f t="shared" si="69"/>
        <v/>
      </c>
      <c r="L96" s="53" t="e">
        <f t="shared" si="70"/>
        <v>#VALUE!</v>
      </c>
      <c r="O96" s="52" t="e">
        <f>IFERROR(I96,#REF!)</f>
        <v>#REF!</v>
      </c>
      <c r="Q96" s="50">
        <v>96</v>
      </c>
      <c r="R96" s="50">
        <v>96</v>
      </c>
      <c r="S96" s="50">
        <v>96</v>
      </c>
      <c r="T96" s="50">
        <v>96</v>
      </c>
      <c r="U96" s="50">
        <v>96</v>
      </c>
    </row>
    <row r="97" spans="4:21" ht="15.75" x14ac:dyDescent="0.3">
      <c r="D97" s="51"/>
      <c r="E97" s="50">
        <f>IFERROR(VLOOKUP(B97,'Начисление очков_'!$L$4:$M$69,2,FALSE),0)</f>
        <v>0</v>
      </c>
      <c r="F97" s="140" t="e">
        <f>VLOOKUP(A97,'Парный рейтинг'!D$10:I$265,2,FALSE)</f>
        <v>#N/A</v>
      </c>
      <c r="G97" s="140" t="e">
        <f t="shared" ref="G97" si="103">G96</f>
        <v>#N/A</v>
      </c>
      <c r="I97" s="52" t="e">
        <f>MATCH(A97,'Парный рейтинг'!D$10:D$446,0)</f>
        <v>#N/A</v>
      </c>
      <c r="J97" s="50">
        <f t="shared" si="74"/>
        <v>96</v>
      </c>
      <c r="K97" s="52" t="str">
        <f t="shared" si="69"/>
        <v/>
      </c>
      <c r="L97" s="53" t="e">
        <f t="shared" si="70"/>
        <v>#VALUE!</v>
      </c>
      <c r="O97" s="52" t="e">
        <f>IFERROR(I97,#REF!)</f>
        <v>#REF!</v>
      </c>
      <c r="Q97" s="50">
        <v>96</v>
      </c>
      <c r="R97" s="50">
        <v>96</v>
      </c>
      <c r="S97" s="50">
        <v>96</v>
      </c>
      <c r="T97" s="50">
        <v>96</v>
      </c>
      <c r="U97" s="50">
        <v>96</v>
      </c>
    </row>
    <row r="98" spans="4:21" ht="15.75" x14ac:dyDescent="0.3">
      <c r="D98" s="51"/>
      <c r="E98" s="50">
        <f>IFERROR(VLOOKUP(B98,'Начисление очков_'!$L$4:$M$69,2,FALSE),0)</f>
        <v>0</v>
      </c>
      <c r="F98" s="140" t="e">
        <f>VLOOKUP(A98,'Парный рейтинг'!D$10:I$265,2,FALSE)</f>
        <v>#N/A</v>
      </c>
      <c r="G98" s="140" t="e">
        <f t="shared" ref="G98" si="104">F98+F99</f>
        <v>#N/A</v>
      </c>
      <c r="I98" s="52" t="e">
        <f>MATCH(A98,'Парный рейтинг'!D$10:D$446,0)</f>
        <v>#N/A</v>
      </c>
      <c r="J98" s="50">
        <f t="shared" si="74"/>
        <v>97</v>
      </c>
      <c r="K98" s="52" t="str">
        <f t="shared" ref="K98:K129" si="105">TRIM(A98)</f>
        <v/>
      </c>
      <c r="L98" s="53" t="e">
        <f t="shared" ref="L98:L130" si="106">MID(A98&amp;" "&amp;A98, FIND(" ",A98)+1,LEN(A98))</f>
        <v>#VALUE!</v>
      </c>
      <c r="O98" s="52" t="e">
        <f>IFERROR(I98,#REF!)</f>
        <v>#REF!</v>
      </c>
      <c r="Q98" s="50">
        <v>97</v>
      </c>
      <c r="R98" s="50">
        <v>97</v>
      </c>
      <c r="S98" s="50">
        <v>97</v>
      </c>
      <c r="T98" s="50">
        <v>97</v>
      </c>
      <c r="U98" s="50">
        <v>97</v>
      </c>
    </row>
    <row r="99" spans="4:21" ht="15.75" x14ac:dyDescent="0.3">
      <c r="D99" s="51"/>
      <c r="E99" s="50">
        <f>IFERROR(VLOOKUP(B99,'Начисление очков_'!$L$4:$M$69,2,FALSE),0)</f>
        <v>0</v>
      </c>
      <c r="F99" s="140" t="e">
        <f>VLOOKUP(A99,'Парный рейтинг'!D$10:I$265,2,FALSE)</f>
        <v>#N/A</v>
      </c>
      <c r="G99" s="140" t="e">
        <f t="shared" ref="G99" si="107">G98</f>
        <v>#N/A</v>
      </c>
      <c r="I99" s="52" t="e">
        <f>MATCH(A99,'Парный рейтинг'!D$10:D$446,0)</f>
        <v>#N/A</v>
      </c>
      <c r="J99" s="50">
        <f t="shared" si="74"/>
        <v>98</v>
      </c>
      <c r="K99" s="52" t="str">
        <f t="shared" si="105"/>
        <v/>
      </c>
      <c r="L99" s="53" t="e">
        <f t="shared" si="106"/>
        <v>#VALUE!</v>
      </c>
      <c r="O99" s="52" t="e">
        <f>IFERROR(I99,#REF!)</f>
        <v>#REF!</v>
      </c>
      <c r="Q99" s="50">
        <v>104</v>
      </c>
      <c r="R99" s="50">
        <v>104</v>
      </c>
      <c r="S99" s="50">
        <v>104</v>
      </c>
      <c r="T99" s="50">
        <v>104</v>
      </c>
      <c r="U99" s="50">
        <v>104</v>
      </c>
    </row>
    <row r="100" spans="4:21" ht="15.75" x14ac:dyDescent="0.3">
      <c r="D100" s="51"/>
      <c r="E100" s="50">
        <f>IFERROR(VLOOKUP(B100,'Начисление очков_'!$L$4:$M$69,2,FALSE),0)</f>
        <v>0</v>
      </c>
      <c r="F100" s="140" t="e">
        <f>VLOOKUP(A100,'Парный рейтинг'!D$10:I$265,2,FALSE)</f>
        <v>#N/A</v>
      </c>
      <c r="G100" s="140" t="e">
        <f t="shared" ref="G100" si="108">F100+F101</f>
        <v>#N/A</v>
      </c>
      <c r="I100" s="52" t="e">
        <f>MATCH(A100,'Парный рейтинг'!D$10:D$446,0)</f>
        <v>#N/A</v>
      </c>
      <c r="J100" s="50">
        <f t="shared" si="74"/>
        <v>99</v>
      </c>
      <c r="K100" s="52" t="str">
        <f t="shared" si="105"/>
        <v/>
      </c>
      <c r="L100" s="53" t="e">
        <f t="shared" si="106"/>
        <v>#VALUE!</v>
      </c>
      <c r="O100" s="52" t="e">
        <f>IFERROR(I100,#REF!)</f>
        <v>#REF!</v>
      </c>
      <c r="Q100" s="50">
        <v>104</v>
      </c>
      <c r="R100" s="50">
        <v>104</v>
      </c>
      <c r="S100" s="50">
        <v>104</v>
      </c>
      <c r="T100" s="50">
        <v>104</v>
      </c>
      <c r="U100" s="50">
        <v>104</v>
      </c>
    </row>
    <row r="101" spans="4:21" ht="15.75" x14ac:dyDescent="0.3">
      <c r="D101" s="51"/>
      <c r="E101" s="50">
        <f>IFERROR(VLOOKUP(B101,'Начисление очков_'!$L$4:$M$69,2,FALSE),0)</f>
        <v>0</v>
      </c>
      <c r="F101" s="140" t="e">
        <f>VLOOKUP(A101,'Парный рейтинг'!D$10:I$265,2,FALSE)</f>
        <v>#N/A</v>
      </c>
      <c r="G101" s="140" t="e">
        <f t="shared" ref="G101" si="109">G100</f>
        <v>#N/A</v>
      </c>
      <c r="I101" s="52" t="e">
        <f>MATCH(A101,'Парный рейтинг'!D$10:D$446,0)</f>
        <v>#N/A</v>
      </c>
      <c r="J101" s="50">
        <f t="shared" si="74"/>
        <v>100</v>
      </c>
      <c r="K101" s="52" t="str">
        <f t="shared" si="105"/>
        <v/>
      </c>
      <c r="L101" s="53" t="e">
        <f t="shared" si="106"/>
        <v>#VALUE!</v>
      </c>
      <c r="O101" s="52" t="e">
        <f>IFERROR(I101,#REF!)</f>
        <v>#REF!</v>
      </c>
      <c r="Q101" s="50">
        <v>104</v>
      </c>
      <c r="R101" s="50">
        <v>104</v>
      </c>
      <c r="S101" s="50">
        <v>104</v>
      </c>
      <c r="T101" s="50">
        <v>104</v>
      </c>
      <c r="U101" s="50">
        <v>104</v>
      </c>
    </row>
    <row r="102" spans="4:21" ht="15.75" x14ac:dyDescent="0.3">
      <c r="D102" s="51"/>
      <c r="E102" s="50">
        <f>IFERROR(VLOOKUP(B102,'Начисление очков_'!$L$4:$M$69,2,FALSE),0)</f>
        <v>0</v>
      </c>
      <c r="F102" s="140" t="e">
        <f>VLOOKUP(A102,'Парный рейтинг'!D$10:I$265,2,FALSE)</f>
        <v>#N/A</v>
      </c>
      <c r="G102" s="140" t="e">
        <f t="shared" ref="G102" si="110">F102+F103</f>
        <v>#N/A</v>
      </c>
      <c r="I102" s="52" t="e">
        <f>MATCH(A102,'Парный рейтинг'!D$10:D$446,0)</f>
        <v>#N/A</v>
      </c>
      <c r="J102" s="50">
        <f t="shared" si="74"/>
        <v>101</v>
      </c>
      <c r="K102" s="52" t="str">
        <f t="shared" si="105"/>
        <v/>
      </c>
      <c r="L102" s="53" t="e">
        <f t="shared" si="106"/>
        <v>#VALUE!</v>
      </c>
      <c r="O102" s="52" t="e">
        <f>IFERROR(I102,#REF!)</f>
        <v>#REF!</v>
      </c>
      <c r="Q102" s="50">
        <v>104</v>
      </c>
      <c r="R102" s="50">
        <v>104</v>
      </c>
      <c r="S102" s="50">
        <v>104</v>
      </c>
      <c r="T102" s="50">
        <v>104</v>
      </c>
      <c r="U102" s="50">
        <v>104</v>
      </c>
    </row>
    <row r="103" spans="4:21" ht="15.75" x14ac:dyDescent="0.3">
      <c r="D103" s="51"/>
      <c r="E103" s="50">
        <f>IFERROR(VLOOKUP(B103,'Начисление очков_'!$L$4:$M$69,2,FALSE),0)</f>
        <v>0</v>
      </c>
      <c r="F103" s="140" t="e">
        <f>VLOOKUP(A103,'Парный рейтинг'!D$10:I$265,2,FALSE)</f>
        <v>#N/A</v>
      </c>
      <c r="G103" s="140" t="e">
        <f t="shared" ref="G103" si="111">G102</f>
        <v>#N/A</v>
      </c>
      <c r="I103" s="52" t="e">
        <f>MATCH(A103,'Парный рейтинг'!D$10:D$446,0)</f>
        <v>#N/A</v>
      </c>
      <c r="J103" s="50">
        <f t="shared" si="74"/>
        <v>102</v>
      </c>
      <c r="K103" s="52" t="str">
        <f t="shared" si="105"/>
        <v/>
      </c>
      <c r="L103" s="53" t="e">
        <f t="shared" si="106"/>
        <v>#VALUE!</v>
      </c>
      <c r="O103" s="52" t="e">
        <f>IFERROR(I103,#REF!)</f>
        <v>#REF!</v>
      </c>
      <c r="Q103" s="50">
        <v>104</v>
      </c>
      <c r="R103" s="50">
        <v>104</v>
      </c>
      <c r="S103" s="50">
        <v>104</v>
      </c>
      <c r="T103" s="50">
        <v>104</v>
      </c>
      <c r="U103" s="50">
        <v>104</v>
      </c>
    </row>
    <row r="104" spans="4:21" ht="15.75" x14ac:dyDescent="0.3">
      <c r="D104" s="51"/>
      <c r="E104" s="50">
        <f>IFERROR(VLOOKUP(B104,'Начисление очков_'!$L$4:$M$69,2,FALSE),0)</f>
        <v>0</v>
      </c>
      <c r="F104" s="140" t="e">
        <f>VLOOKUP(A104,'Парный рейтинг'!D$10:I$265,2,FALSE)</f>
        <v>#N/A</v>
      </c>
      <c r="G104" s="140" t="e">
        <f t="shared" ref="G104" si="112">F104+F105</f>
        <v>#N/A</v>
      </c>
      <c r="I104" s="52" t="e">
        <f>MATCH(A104,'Парный рейтинг'!D$10:D$446,0)</f>
        <v>#N/A</v>
      </c>
      <c r="J104" s="50">
        <f t="shared" si="74"/>
        <v>103</v>
      </c>
      <c r="K104" s="52" t="str">
        <f t="shared" si="105"/>
        <v/>
      </c>
      <c r="L104" s="53" t="e">
        <f t="shared" si="106"/>
        <v>#VALUE!</v>
      </c>
      <c r="O104" s="52" t="e">
        <f>IFERROR(I104,#REF!)</f>
        <v>#REF!</v>
      </c>
      <c r="Q104" s="50">
        <v>104</v>
      </c>
      <c r="R104" s="50">
        <v>104</v>
      </c>
      <c r="S104" s="50">
        <v>104</v>
      </c>
      <c r="T104" s="50">
        <v>104</v>
      </c>
      <c r="U104" s="50">
        <v>104</v>
      </c>
    </row>
    <row r="105" spans="4:21" ht="15.75" x14ac:dyDescent="0.3">
      <c r="D105" s="51"/>
      <c r="E105" s="50">
        <f>IFERROR(VLOOKUP(B105,'Начисление очков_'!$L$4:$M$69,2,FALSE),0)</f>
        <v>0</v>
      </c>
      <c r="F105" s="140" t="e">
        <f>VLOOKUP(A105,'Парный рейтинг'!D$10:I$265,2,FALSE)</f>
        <v>#N/A</v>
      </c>
      <c r="G105" s="140" t="e">
        <f t="shared" ref="G105" si="113">G104</f>
        <v>#N/A</v>
      </c>
      <c r="I105" s="52" t="e">
        <f>MATCH(A105,'Парный рейтинг'!D$10:D$446,0)</f>
        <v>#N/A</v>
      </c>
      <c r="J105" s="50">
        <f t="shared" si="74"/>
        <v>104</v>
      </c>
      <c r="K105" s="52" t="str">
        <f t="shared" si="105"/>
        <v/>
      </c>
      <c r="L105" s="53" t="e">
        <f t="shared" si="106"/>
        <v>#VALUE!</v>
      </c>
      <c r="O105" s="52" t="e">
        <f>IFERROR(I105,#REF!)</f>
        <v>#REF!</v>
      </c>
      <c r="Q105" s="50">
        <v>104</v>
      </c>
      <c r="R105" s="50">
        <v>104</v>
      </c>
      <c r="S105" s="50">
        <v>104</v>
      </c>
      <c r="T105" s="50">
        <v>104</v>
      </c>
      <c r="U105" s="50">
        <v>104</v>
      </c>
    </row>
    <row r="106" spans="4:21" ht="15.75" x14ac:dyDescent="0.3">
      <c r="D106" s="51"/>
      <c r="E106" s="50">
        <f>IFERROR(VLOOKUP(B106,'Начисление очков_'!$L$4:$M$69,2,FALSE),0)</f>
        <v>0</v>
      </c>
      <c r="F106" s="140" t="e">
        <f>VLOOKUP(A106,'Парный рейтинг'!D$10:I$265,2,FALSE)</f>
        <v>#N/A</v>
      </c>
      <c r="G106" s="140" t="e">
        <f t="shared" ref="G106" si="114">F106+F107</f>
        <v>#N/A</v>
      </c>
      <c r="I106" s="52" t="e">
        <f>MATCH(A106,'Парный рейтинг'!D$10:D$446,0)</f>
        <v>#N/A</v>
      </c>
      <c r="J106" s="50">
        <f t="shared" si="74"/>
        <v>105</v>
      </c>
      <c r="K106" s="52" t="str">
        <f t="shared" si="105"/>
        <v/>
      </c>
      <c r="L106" s="53" t="e">
        <f t="shared" si="106"/>
        <v>#VALUE!</v>
      </c>
      <c r="O106" s="52" t="e">
        <f>IFERROR(I106,#REF!)</f>
        <v>#REF!</v>
      </c>
      <c r="Q106" s="50">
        <v>105</v>
      </c>
      <c r="R106" s="50">
        <v>105</v>
      </c>
      <c r="S106" s="50">
        <v>105</v>
      </c>
      <c r="T106" s="50">
        <v>105</v>
      </c>
      <c r="U106" s="50">
        <v>105</v>
      </c>
    </row>
    <row r="107" spans="4:21" ht="15.75" x14ac:dyDescent="0.3">
      <c r="D107" s="51"/>
      <c r="E107" s="50">
        <f>IFERROR(VLOOKUP(B107,'Начисление очков_'!$L$4:$M$69,2,FALSE),0)</f>
        <v>0</v>
      </c>
      <c r="F107" s="140" t="e">
        <f>VLOOKUP(A107,'Парный рейтинг'!D$10:I$265,2,FALSE)</f>
        <v>#N/A</v>
      </c>
      <c r="G107" s="140" t="e">
        <f t="shared" ref="G107" si="115">G106</f>
        <v>#N/A</v>
      </c>
      <c r="I107" s="52" t="e">
        <f>MATCH(A107,'Парный рейтинг'!D$10:D$446,0)</f>
        <v>#N/A</v>
      </c>
      <c r="J107" s="50">
        <f t="shared" si="74"/>
        <v>106</v>
      </c>
      <c r="K107" s="52" t="str">
        <f t="shared" si="105"/>
        <v/>
      </c>
      <c r="L107" s="53" t="e">
        <f t="shared" si="106"/>
        <v>#VALUE!</v>
      </c>
      <c r="O107" s="52" t="e">
        <f>IFERROR(I107,#REF!)</f>
        <v>#REF!</v>
      </c>
      <c r="Q107" s="50">
        <v>112</v>
      </c>
      <c r="R107" s="50">
        <v>112</v>
      </c>
      <c r="S107" s="50">
        <v>112</v>
      </c>
      <c r="T107" s="50">
        <v>112</v>
      </c>
      <c r="U107" s="50">
        <v>112</v>
      </c>
    </row>
    <row r="108" spans="4:21" ht="15.75" x14ac:dyDescent="0.3">
      <c r="D108" s="51"/>
      <c r="E108" s="50">
        <f>IFERROR(VLOOKUP(B108,'Начисление очков_'!$L$4:$M$69,2,FALSE),0)</f>
        <v>0</v>
      </c>
      <c r="F108" s="140" t="e">
        <f>VLOOKUP(A108,'Парный рейтинг'!D$10:I$265,2,FALSE)</f>
        <v>#N/A</v>
      </c>
      <c r="G108" s="140" t="e">
        <f t="shared" ref="G108" si="116">F108+F109</f>
        <v>#N/A</v>
      </c>
      <c r="I108" s="52" t="e">
        <f>MATCH(A108,'Парный рейтинг'!D$10:D$446,0)</f>
        <v>#N/A</v>
      </c>
      <c r="J108" s="50">
        <f t="shared" si="74"/>
        <v>107</v>
      </c>
      <c r="K108" s="52" t="str">
        <f t="shared" si="105"/>
        <v/>
      </c>
      <c r="L108" s="53" t="e">
        <f t="shared" si="106"/>
        <v>#VALUE!</v>
      </c>
      <c r="O108" s="52" t="e">
        <f>IFERROR(I108,#REF!)</f>
        <v>#REF!</v>
      </c>
      <c r="Q108" s="50">
        <v>112</v>
      </c>
      <c r="R108" s="50">
        <v>112</v>
      </c>
      <c r="S108" s="50">
        <v>112</v>
      </c>
      <c r="T108" s="50">
        <v>112</v>
      </c>
      <c r="U108" s="50">
        <v>112</v>
      </c>
    </row>
    <row r="109" spans="4:21" ht="15.75" x14ac:dyDescent="0.3">
      <c r="D109" s="51"/>
      <c r="E109" s="50">
        <f>IFERROR(VLOOKUP(B109,'Начисление очков_'!$L$4:$M$69,2,FALSE),0)</f>
        <v>0</v>
      </c>
      <c r="F109" s="140" t="e">
        <f>VLOOKUP(A109,'Парный рейтинг'!D$10:I$265,2,FALSE)</f>
        <v>#N/A</v>
      </c>
      <c r="G109" s="140" t="e">
        <f t="shared" ref="G109" si="117">G108</f>
        <v>#N/A</v>
      </c>
      <c r="I109" s="52" t="e">
        <f>MATCH(A109,'Парный рейтинг'!D$10:D$446,0)</f>
        <v>#N/A</v>
      </c>
      <c r="J109" s="50">
        <f t="shared" si="74"/>
        <v>108</v>
      </c>
      <c r="K109" s="52" t="str">
        <f t="shared" si="105"/>
        <v/>
      </c>
      <c r="L109" s="53" t="e">
        <f t="shared" si="106"/>
        <v>#VALUE!</v>
      </c>
      <c r="O109" s="52" t="e">
        <f>IFERROR(I109,#REF!)</f>
        <v>#REF!</v>
      </c>
      <c r="Q109" s="50">
        <v>112</v>
      </c>
      <c r="R109" s="50">
        <v>112</v>
      </c>
      <c r="S109" s="50">
        <v>112</v>
      </c>
      <c r="T109" s="50">
        <v>112</v>
      </c>
      <c r="U109" s="50">
        <v>112</v>
      </c>
    </row>
    <row r="110" spans="4:21" ht="15.75" x14ac:dyDescent="0.3">
      <c r="D110" s="51"/>
      <c r="E110" s="50">
        <f>IFERROR(VLOOKUP(B110,'Начисление очков_'!$L$4:$M$69,2,FALSE),0)</f>
        <v>0</v>
      </c>
      <c r="F110" s="140" t="e">
        <f>VLOOKUP(A110,'Парный рейтинг'!D$10:I$265,2,FALSE)</f>
        <v>#N/A</v>
      </c>
      <c r="G110" s="140" t="e">
        <f t="shared" ref="G110" si="118">F110+F111</f>
        <v>#N/A</v>
      </c>
      <c r="I110" s="52" t="e">
        <f>MATCH(A110,'Парный рейтинг'!D$10:D$446,0)</f>
        <v>#N/A</v>
      </c>
      <c r="J110" s="50">
        <f t="shared" si="74"/>
        <v>109</v>
      </c>
      <c r="K110" s="52" t="str">
        <f t="shared" si="105"/>
        <v/>
      </c>
      <c r="L110" s="53" t="e">
        <f t="shared" si="106"/>
        <v>#VALUE!</v>
      </c>
      <c r="O110" s="52" t="e">
        <f>IFERROR(I110,#REF!)</f>
        <v>#REF!</v>
      </c>
      <c r="Q110" s="50">
        <v>112</v>
      </c>
      <c r="R110" s="50">
        <v>112</v>
      </c>
      <c r="S110" s="50">
        <v>112</v>
      </c>
      <c r="T110" s="50">
        <v>112</v>
      </c>
      <c r="U110" s="50">
        <v>112</v>
      </c>
    </row>
    <row r="111" spans="4:21" ht="15.75" x14ac:dyDescent="0.3">
      <c r="D111" s="51"/>
      <c r="E111" s="50">
        <f>IFERROR(VLOOKUP(B111,'Начисление очков_'!$L$4:$M$69,2,FALSE),0)</f>
        <v>0</v>
      </c>
      <c r="F111" s="140" t="e">
        <f>VLOOKUP(A111,'Парный рейтинг'!D$10:I$265,2,FALSE)</f>
        <v>#N/A</v>
      </c>
      <c r="G111" s="140" t="e">
        <f t="shared" ref="G111" si="119">G110</f>
        <v>#N/A</v>
      </c>
      <c r="I111" s="52" t="e">
        <f>MATCH(A111,'Парный рейтинг'!D$10:D$446,0)</f>
        <v>#N/A</v>
      </c>
      <c r="J111" s="50">
        <f t="shared" si="74"/>
        <v>110</v>
      </c>
      <c r="K111" s="52" t="str">
        <f t="shared" si="105"/>
        <v/>
      </c>
      <c r="L111" s="53" t="e">
        <f t="shared" si="106"/>
        <v>#VALUE!</v>
      </c>
      <c r="O111" s="52" t="e">
        <f>IFERROR(I111,#REF!)</f>
        <v>#REF!</v>
      </c>
      <c r="Q111" s="50">
        <v>112</v>
      </c>
      <c r="R111" s="50">
        <v>112</v>
      </c>
      <c r="S111" s="50">
        <v>112</v>
      </c>
      <c r="T111" s="50">
        <v>112</v>
      </c>
      <c r="U111" s="50">
        <v>112</v>
      </c>
    </row>
    <row r="112" spans="4:21" ht="15.75" x14ac:dyDescent="0.3">
      <c r="D112" s="51"/>
      <c r="E112" s="50">
        <f>IFERROR(VLOOKUP(B112,'Начисление очков_'!$L$4:$M$69,2,FALSE),0)</f>
        <v>0</v>
      </c>
      <c r="F112" s="140" t="e">
        <f>VLOOKUP(A112,'Парный рейтинг'!D$10:I$265,2,FALSE)</f>
        <v>#N/A</v>
      </c>
      <c r="G112" s="140" t="e">
        <f t="shared" ref="G112" si="120">F112+F113</f>
        <v>#N/A</v>
      </c>
      <c r="I112" s="52" t="e">
        <f>MATCH(A112,'Парный рейтинг'!D$10:D$446,0)</f>
        <v>#N/A</v>
      </c>
      <c r="J112" s="50">
        <f t="shared" si="74"/>
        <v>111</v>
      </c>
      <c r="K112" s="52" t="str">
        <f t="shared" si="105"/>
        <v/>
      </c>
      <c r="L112" s="53" t="e">
        <f t="shared" si="106"/>
        <v>#VALUE!</v>
      </c>
      <c r="O112" s="52" t="e">
        <f>IFERROR(I112,#REF!)</f>
        <v>#REF!</v>
      </c>
      <c r="Q112" s="50">
        <v>112</v>
      </c>
      <c r="R112" s="50">
        <v>112</v>
      </c>
      <c r="S112" s="50">
        <v>112</v>
      </c>
      <c r="T112" s="50">
        <v>112</v>
      </c>
      <c r="U112" s="50">
        <v>112</v>
      </c>
    </row>
    <row r="113" spans="2:21" ht="15.75" x14ac:dyDescent="0.3">
      <c r="D113" s="51"/>
      <c r="E113" s="50">
        <f>IFERROR(VLOOKUP(B113,'Начисление очков_'!$L$4:$M$69,2,FALSE),0)</f>
        <v>0</v>
      </c>
      <c r="F113" s="140" t="e">
        <f>VLOOKUP(A113,'Парный рейтинг'!D$10:I$265,2,FALSE)</f>
        <v>#N/A</v>
      </c>
      <c r="G113" s="140" t="e">
        <f t="shared" ref="G113" si="121">G112</f>
        <v>#N/A</v>
      </c>
      <c r="I113" s="52" t="e">
        <f>MATCH(A113,'Парный рейтинг'!D$10:D$446,0)</f>
        <v>#N/A</v>
      </c>
      <c r="J113" s="50">
        <f t="shared" si="74"/>
        <v>112</v>
      </c>
      <c r="K113" s="52" t="str">
        <f t="shared" si="105"/>
        <v/>
      </c>
      <c r="L113" s="53" t="e">
        <f t="shared" si="106"/>
        <v>#VALUE!</v>
      </c>
      <c r="O113" s="52" t="e">
        <f>IFERROR(I113,#REF!)</f>
        <v>#REF!</v>
      </c>
      <c r="Q113" s="50">
        <v>112</v>
      </c>
      <c r="R113" s="50">
        <v>112</v>
      </c>
      <c r="S113" s="50">
        <v>112</v>
      </c>
      <c r="T113" s="50">
        <v>112</v>
      </c>
      <c r="U113" s="50">
        <v>112</v>
      </c>
    </row>
    <row r="114" spans="2:21" ht="15.75" x14ac:dyDescent="0.3">
      <c r="D114" s="51"/>
      <c r="E114" s="50">
        <f>IFERROR(VLOOKUP(B114,'Начисление очков_'!$L$4:$M$69,2,FALSE),0)</f>
        <v>0</v>
      </c>
      <c r="F114" s="140" t="e">
        <f>VLOOKUP(A114,'Парный рейтинг'!D$10:I$265,2,FALSE)</f>
        <v>#N/A</v>
      </c>
      <c r="G114" s="140" t="e">
        <f t="shared" ref="G114" si="122">F114+F115</f>
        <v>#N/A</v>
      </c>
      <c r="I114" s="52" t="e">
        <f>MATCH(A114,'Парный рейтинг'!D$10:D$446,0)</f>
        <v>#N/A</v>
      </c>
      <c r="J114" s="50">
        <f t="shared" si="74"/>
        <v>113</v>
      </c>
      <c r="K114" s="52" t="str">
        <f t="shared" si="105"/>
        <v/>
      </c>
      <c r="L114" s="53" t="e">
        <f t="shared" si="106"/>
        <v>#VALUE!</v>
      </c>
      <c r="O114" s="52" t="e">
        <f>IFERROR(I114,#REF!)</f>
        <v>#REF!</v>
      </c>
      <c r="Q114" s="50">
        <f t="shared" ref="Q114:U129" si="123">Q113+1</f>
        <v>113</v>
      </c>
      <c r="R114" s="50">
        <f t="shared" si="123"/>
        <v>113</v>
      </c>
      <c r="S114" s="50">
        <f t="shared" si="123"/>
        <v>113</v>
      </c>
      <c r="T114" s="50">
        <f t="shared" si="123"/>
        <v>113</v>
      </c>
      <c r="U114" s="50">
        <f t="shared" si="123"/>
        <v>113</v>
      </c>
    </row>
    <row r="115" spans="2:21" ht="15.75" x14ac:dyDescent="0.3">
      <c r="D115" s="51"/>
      <c r="E115" s="50">
        <f>IFERROR(VLOOKUP(B115,'Начисление очков_'!$L$4:$M$69,2,FALSE),0)</f>
        <v>0</v>
      </c>
      <c r="F115" s="140" t="e">
        <f>VLOOKUP(A115,'Парный рейтинг'!D$10:I$265,2,FALSE)</f>
        <v>#N/A</v>
      </c>
      <c r="G115" s="140" t="e">
        <f t="shared" ref="G115" si="124">G114</f>
        <v>#N/A</v>
      </c>
      <c r="I115" s="52" t="e">
        <f>MATCH(A115,'Парный рейтинг'!D$10:D$446,0)</f>
        <v>#N/A</v>
      </c>
      <c r="J115" s="50">
        <f t="shared" si="74"/>
        <v>114</v>
      </c>
      <c r="K115" s="52" t="str">
        <f t="shared" si="105"/>
        <v/>
      </c>
      <c r="L115" s="53" t="e">
        <f t="shared" si="106"/>
        <v>#VALUE!</v>
      </c>
      <c r="O115" s="52" t="e">
        <f>IFERROR(I115,#REF!)</f>
        <v>#REF!</v>
      </c>
      <c r="Q115" s="50">
        <f t="shared" si="123"/>
        <v>114</v>
      </c>
      <c r="R115" s="50">
        <f t="shared" si="123"/>
        <v>114</v>
      </c>
      <c r="S115" s="50">
        <f t="shared" si="123"/>
        <v>114</v>
      </c>
      <c r="T115" s="50">
        <f t="shared" si="123"/>
        <v>114</v>
      </c>
      <c r="U115" s="50">
        <f t="shared" si="123"/>
        <v>114</v>
      </c>
    </row>
    <row r="116" spans="2:21" ht="15.75" x14ac:dyDescent="0.3">
      <c r="D116" s="51"/>
      <c r="E116" s="50">
        <f>IFERROR(VLOOKUP(B116,'Начисление очков_'!$L$4:$M$69,2,FALSE),0)</f>
        <v>0</v>
      </c>
      <c r="F116" s="140" t="e">
        <f>VLOOKUP(A116,'Парный рейтинг'!D$10:I$265,2,FALSE)</f>
        <v>#N/A</v>
      </c>
      <c r="G116" s="140" t="e">
        <f t="shared" ref="G116" si="125">F116+F117</f>
        <v>#N/A</v>
      </c>
      <c r="I116" s="52" t="e">
        <f>MATCH(A116,'Парный рейтинг'!D$10:D$446,0)</f>
        <v>#N/A</v>
      </c>
      <c r="J116" s="50">
        <f t="shared" si="74"/>
        <v>115</v>
      </c>
      <c r="K116" s="52" t="str">
        <f t="shared" si="105"/>
        <v/>
      </c>
      <c r="L116" s="53" t="e">
        <f t="shared" si="106"/>
        <v>#VALUE!</v>
      </c>
      <c r="O116" s="52" t="e">
        <f>IFERROR(I116,#REF!)</f>
        <v>#REF!</v>
      </c>
      <c r="Q116" s="50">
        <f t="shared" si="123"/>
        <v>115</v>
      </c>
      <c r="R116" s="50">
        <f t="shared" si="123"/>
        <v>115</v>
      </c>
      <c r="S116" s="50">
        <f t="shared" si="123"/>
        <v>115</v>
      </c>
      <c r="T116" s="50">
        <f t="shared" si="123"/>
        <v>115</v>
      </c>
      <c r="U116" s="50">
        <f t="shared" si="123"/>
        <v>115</v>
      </c>
    </row>
    <row r="117" spans="2:21" ht="15.75" x14ac:dyDescent="0.3">
      <c r="B117" s="50">
        <v>116</v>
      </c>
      <c r="D117" s="51"/>
      <c r="E117" s="50">
        <f>IFERROR(VLOOKUP(B117,'Начисление очков_'!$L$4:$M$69,2,FALSE),0)</f>
        <v>0</v>
      </c>
      <c r="F117" s="140" t="e">
        <f>VLOOKUP(A117,'Парный рейтинг'!D$10:I$265,2,FALSE)</f>
        <v>#N/A</v>
      </c>
      <c r="G117" s="140" t="e">
        <f t="shared" ref="G117" si="126">G116</f>
        <v>#N/A</v>
      </c>
      <c r="I117" s="52" t="e">
        <f>MATCH(A117,'Парный рейтинг'!D$10:D$446,0)</f>
        <v>#N/A</v>
      </c>
      <c r="J117" s="50">
        <f t="shared" si="74"/>
        <v>116</v>
      </c>
      <c r="K117" s="52" t="str">
        <f t="shared" si="105"/>
        <v/>
      </c>
      <c r="L117" s="53" t="e">
        <f t="shared" si="106"/>
        <v>#VALUE!</v>
      </c>
      <c r="O117" s="52" t="e">
        <f>IFERROR(I117,#REF!)</f>
        <v>#REF!</v>
      </c>
      <c r="Q117" s="50">
        <f t="shared" si="123"/>
        <v>116</v>
      </c>
      <c r="R117" s="50">
        <f t="shared" si="123"/>
        <v>116</v>
      </c>
      <c r="S117" s="50">
        <f t="shared" si="123"/>
        <v>116</v>
      </c>
      <c r="T117" s="50">
        <f t="shared" si="123"/>
        <v>116</v>
      </c>
      <c r="U117" s="50">
        <f t="shared" si="123"/>
        <v>116</v>
      </c>
    </row>
    <row r="118" spans="2:21" ht="15.75" x14ac:dyDescent="0.3">
      <c r="B118" s="50">
        <v>117</v>
      </c>
      <c r="D118" s="51"/>
      <c r="E118" s="50">
        <f>IFERROR(VLOOKUP(B118,'Начисление очков_'!$L$4:$M$69,2,FALSE),0)</f>
        <v>0</v>
      </c>
      <c r="F118" s="140" t="e">
        <f>VLOOKUP(A118,'Парный рейтинг'!D$10:I$265,2,FALSE)</f>
        <v>#N/A</v>
      </c>
      <c r="G118" s="140" t="e">
        <f t="shared" ref="G118" si="127">F118+F119</f>
        <v>#N/A</v>
      </c>
      <c r="I118" s="52" t="e">
        <f>MATCH(A118,'Парный рейтинг'!D$10:D$446,0)</f>
        <v>#N/A</v>
      </c>
      <c r="J118" s="50">
        <f t="shared" si="74"/>
        <v>117</v>
      </c>
      <c r="K118" s="52" t="str">
        <f t="shared" si="105"/>
        <v/>
      </c>
      <c r="L118" s="53" t="e">
        <f t="shared" si="106"/>
        <v>#VALUE!</v>
      </c>
      <c r="O118" s="52" t="e">
        <f>IFERROR(I118,#REF!)</f>
        <v>#REF!</v>
      </c>
      <c r="Q118" s="50">
        <f t="shared" si="123"/>
        <v>117</v>
      </c>
      <c r="R118" s="50">
        <f t="shared" si="123"/>
        <v>117</v>
      </c>
      <c r="S118" s="50">
        <f t="shared" si="123"/>
        <v>117</v>
      </c>
      <c r="T118" s="50">
        <f t="shared" si="123"/>
        <v>117</v>
      </c>
      <c r="U118" s="50">
        <f t="shared" si="123"/>
        <v>117</v>
      </c>
    </row>
    <row r="119" spans="2:21" ht="15.75" x14ac:dyDescent="0.3">
      <c r="B119" s="50">
        <v>118</v>
      </c>
      <c r="D119" s="51"/>
      <c r="E119" s="50">
        <f>IFERROR(VLOOKUP(B119,'Начисление очков_'!$L$4:$M$69,2,FALSE),0)</f>
        <v>0</v>
      </c>
      <c r="F119" s="140" t="e">
        <f>VLOOKUP(A119,'Парный рейтинг'!D$10:I$265,2,FALSE)</f>
        <v>#N/A</v>
      </c>
      <c r="G119" s="140" t="e">
        <f t="shared" ref="G119" si="128">G118</f>
        <v>#N/A</v>
      </c>
      <c r="I119" s="52" t="e">
        <f>MATCH(A119,'Парный рейтинг'!D$10:D$446,0)</f>
        <v>#N/A</v>
      </c>
      <c r="J119" s="50">
        <f t="shared" si="74"/>
        <v>118</v>
      </c>
      <c r="K119" s="52" t="str">
        <f t="shared" si="105"/>
        <v/>
      </c>
      <c r="L119" s="53" t="e">
        <f t="shared" si="106"/>
        <v>#VALUE!</v>
      </c>
      <c r="O119" s="52" t="e">
        <f>IFERROR(I119,#REF!)</f>
        <v>#REF!</v>
      </c>
      <c r="Q119" s="50">
        <f t="shared" si="123"/>
        <v>118</v>
      </c>
      <c r="R119" s="50">
        <f t="shared" si="123"/>
        <v>118</v>
      </c>
      <c r="S119" s="50">
        <f t="shared" si="123"/>
        <v>118</v>
      </c>
      <c r="T119" s="50">
        <f t="shared" si="123"/>
        <v>118</v>
      </c>
      <c r="U119" s="50">
        <f t="shared" si="123"/>
        <v>118</v>
      </c>
    </row>
    <row r="120" spans="2:21" ht="15.75" x14ac:dyDescent="0.3">
      <c r="B120" s="50">
        <v>120</v>
      </c>
      <c r="D120" s="51"/>
      <c r="E120" s="50">
        <f>IFERROR(VLOOKUP(B120,'Начисление очков_'!$L$4:$M$69,2,FALSE),0)</f>
        <v>0</v>
      </c>
      <c r="F120" s="140" t="e">
        <f>VLOOKUP(A120,'Парный рейтинг'!D$10:I$265,2,FALSE)</f>
        <v>#N/A</v>
      </c>
      <c r="G120" s="140" t="e">
        <f t="shared" ref="G120" si="129">F120+F121</f>
        <v>#N/A</v>
      </c>
      <c r="I120" s="52" t="e">
        <f>MATCH(A120,'Парный рейтинг'!D$10:D$446,0)</f>
        <v>#N/A</v>
      </c>
      <c r="J120" s="50">
        <f t="shared" si="74"/>
        <v>119</v>
      </c>
      <c r="K120" s="52" t="str">
        <f t="shared" si="105"/>
        <v/>
      </c>
      <c r="L120" s="53" t="e">
        <f t="shared" si="106"/>
        <v>#VALUE!</v>
      </c>
      <c r="O120" s="52" t="e">
        <f>IFERROR(I120,#REF!)</f>
        <v>#REF!</v>
      </c>
      <c r="Q120" s="50">
        <f t="shared" si="123"/>
        <v>119</v>
      </c>
      <c r="R120" s="50">
        <f t="shared" si="123"/>
        <v>119</v>
      </c>
      <c r="S120" s="50">
        <f t="shared" si="123"/>
        <v>119</v>
      </c>
      <c r="T120" s="50">
        <f t="shared" si="123"/>
        <v>119</v>
      </c>
      <c r="U120" s="50">
        <f t="shared" si="123"/>
        <v>119</v>
      </c>
    </row>
    <row r="121" spans="2:21" ht="15.75" x14ac:dyDescent="0.3">
      <c r="B121" s="50">
        <v>120</v>
      </c>
      <c r="D121" s="51"/>
      <c r="E121" s="50">
        <f>IFERROR(VLOOKUP(B121,'Начисление очков_'!$L$4:$M$69,2,FALSE),0)</f>
        <v>0</v>
      </c>
      <c r="F121" s="140" t="e">
        <f>VLOOKUP(A121,'Парный рейтинг'!D$10:I$265,2,FALSE)</f>
        <v>#N/A</v>
      </c>
      <c r="G121" s="140" t="e">
        <f t="shared" ref="G121" si="130">G120</f>
        <v>#N/A</v>
      </c>
      <c r="I121" s="52" t="e">
        <f>MATCH(A121,'Парный рейтинг'!D$10:D$446,0)</f>
        <v>#N/A</v>
      </c>
      <c r="J121" s="50">
        <f t="shared" si="74"/>
        <v>120</v>
      </c>
      <c r="K121" s="52" t="str">
        <f t="shared" si="105"/>
        <v/>
      </c>
      <c r="L121" s="53" t="e">
        <f t="shared" si="106"/>
        <v>#VALUE!</v>
      </c>
      <c r="O121" s="52" t="e">
        <f>IFERROR(I121,#REF!)</f>
        <v>#REF!</v>
      </c>
      <c r="Q121" s="50">
        <f t="shared" si="123"/>
        <v>120</v>
      </c>
      <c r="R121" s="50">
        <f t="shared" si="123"/>
        <v>120</v>
      </c>
      <c r="S121" s="50">
        <f t="shared" si="123"/>
        <v>120</v>
      </c>
      <c r="T121" s="50">
        <f t="shared" si="123"/>
        <v>120</v>
      </c>
      <c r="U121" s="50">
        <f t="shared" si="123"/>
        <v>120</v>
      </c>
    </row>
    <row r="122" spans="2:21" ht="15.75" x14ac:dyDescent="0.3">
      <c r="B122" s="50">
        <v>121</v>
      </c>
      <c r="D122" s="51"/>
      <c r="E122" s="50">
        <f>IFERROR(VLOOKUP(B122,'Начисление очков_'!$L$4:$M$69,2,FALSE),0)</f>
        <v>0</v>
      </c>
      <c r="F122" s="140" t="e">
        <f>VLOOKUP(A122,'Парный рейтинг'!D$10:I$265,2,FALSE)</f>
        <v>#N/A</v>
      </c>
      <c r="G122" s="140" t="e">
        <f t="shared" ref="G122" si="131">F122+F123</f>
        <v>#N/A</v>
      </c>
      <c r="I122" s="52" t="e">
        <f>MATCH(A122,'Парный рейтинг'!D$10:D$446,0)</f>
        <v>#N/A</v>
      </c>
      <c r="J122" s="50">
        <f t="shared" si="74"/>
        <v>121</v>
      </c>
      <c r="K122" s="52" t="str">
        <f t="shared" si="105"/>
        <v/>
      </c>
      <c r="L122" s="53" t="e">
        <f t="shared" si="106"/>
        <v>#VALUE!</v>
      </c>
      <c r="O122" s="52" t="e">
        <f>IFERROR(I122,#REF!)</f>
        <v>#REF!</v>
      </c>
      <c r="Q122" s="50">
        <f t="shared" si="123"/>
        <v>121</v>
      </c>
      <c r="R122" s="50">
        <f t="shared" si="123"/>
        <v>121</v>
      </c>
      <c r="S122" s="50">
        <f t="shared" si="123"/>
        <v>121</v>
      </c>
      <c r="T122" s="50">
        <f t="shared" si="123"/>
        <v>121</v>
      </c>
      <c r="U122" s="50">
        <f t="shared" si="123"/>
        <v>121</v>
      </c>
    </row>
    <row r="123" spans="2:21" ht="15.75" x14ac:dyDescent="0.3">
      <c r="B123" s="50">
        <v>122</v>
      </c>
      <c r="D123" s="51"/>
      <c r="E123" s="50">
        <f>IFERROR(VLOOKUP(B123,'Начисление очков_'!$L$4:$M$69,2,FALSE),0)</f>
        <v>0</v>
      </c>
      <c r="F123" s="140" t="e">
        <f>VLOOKUP(A123,'Парный рейтинг'!D$10:I$265,2,FALSE)</f>
        <v>#N/A</v>
      </c>
      <c r="G123" s="140" t="e">
        <f t="shared" ref="G123" si="132">G122</f>
        <v>#N/A</v>
      </c>
      <c r="I123" s="52" t="e">
        <f>MATCH(A123,'Парный рейтинг'!D$10:D$446,0)</f>
        <v>#N/A</v>
      </c>
      <c r="J123" s="50">
        <f t="shared" si="74"/>
        <v>122</v>
      </c>
      <c r="K123" s="52" t="str">
        <f t="shared" si="105"/>
        <v/>
      </c>
      <c r="L123" s="53" t="e">
        <f t="shared" si="106"/>
        <v>#VALUE!</v>
      </c>
      <c r="Q123" s="50">
        <f t="shared" si="123"/>
        <v>122</v>
      </c>
      <c r="R123" s="50">
        <f t="shared" si="123"/>
        <v>122</v>
      </c>
      <c r="S123" s="50">
        <f t="shared" si="123"/>
        <v>122</v>
      </c>
      <c r="T123" s="50">
        <f t="shared" si="123"/>
        <v>122</v>
      </c>
      <c r="U123" s="50">
        <f t="shared" si="123"/>
        <v>122</v>
      </c>
    </row>
    <row r="124" spans="2:21" ht="15.75" x14ac:dyDescent="0.3">
      <c r="B124" s="50">
        <v>124</v>
      </c>
      <c r="D124" s="51"/>
      <c r="E124" s="50">
        <f>IFERROR(VLOOKUP(B124,'Начисление очков_'!$L$4:$M$69,2,FALSE),0)</f>
        <v>0</v>
      </c>
      <c r="F124" s="140" t="e">
        <f>VLOOKUP(A124,'Парный рейтинг'!D$10:I$265,2,FALSE)</f>
        <v>#N/A</v>
      </c>
      <c r="G124" s="140" t="e">
        <f t="shared" ref="G124" si="133">F124+F125</f>
        <v>#N/A</v>
      </c>
      <c r="I124" s="52" t="e">
        <f>MATCH(A124,'Парный рейтинг'!D$10:D$446,0)</f>
        <v>#N/A</v>
      </c>
      <c r="J124" s="50">
        <f t="shared" si="74"/>
        <v>123</v>
      </c>
      <c r="K124" s="52" t="str">
        <f t="shared" si="105"/>
        <v/>
      </c>
      <c r="L124" s="53" t="e">
        <f t="shared" si="106"/>
        <v>#VALUE!</v>
      </c>
      <c r="Q124" s="50">
        <f t="shared" si="123"/>
        <v>123</v>
      </c>
      <c r="R124" s="50">
        <f t="shared" si="123"/>
        <v>123</v>
      </c>
      <c r="S124" s="50">
        <f t="shared" si="123"/>
        <v>123</v>
      </c>
      <c r="T124" s="50">
        <f t="shared" si="123"/>
        <v>123</v>
      </c>
      <c r="U124" s="50">
        <f t="shared" si="123"/>
        <v>123</v>
      </c>
    </row>
    <row r="125" spans="2:21" ht="15.75" x14ac:dyDescent="0.3">
      <c r="B125" s="50">
        <v>124</v>
      </c>
      <c r="D125" s="51"/>
      <c r="E125" s="50">
        <f>IFERROR(VLOOKUP(B125,'Начисление очков_'!$L$4:$M$69,2,FALSE),0)</f>
        <v>0</v>
      </c>
      <c r="F125" s="140" t="e">
        <f>VLOOKUP(A125,'Парный рейтинг'!D$10:I$265,2,FALSE)</f>
        <v>#N/A</v>
      </c>
      <c r="G125" s="140" t="e">
        <f t="shared" ref="G125" si="134">G124</f>
        <v>#N/A</v>
      </c>
      <c r="I125" s="52" t="e">
        <f>MATCH(A125,'Парный рейтинг'!D$10:D$446,0)</f>
        <v>#N/A</v>
      </c>
      <c r="J125" s="50">
        <f t="shared" si="74"/>
        <v>124</v>
      </c>
      <c r="K125" s="52" t="str">
        <f t="shared" si="105"/>
        <v/>
      </c>
      <c r="L125" s="53" t="e">
        <f t="shared" si="106"/>
        <v>#VALUE!</v>
      </c>
      <c r="Q125" s="50">
        <f t="shared" si="123"/>
        <v>124</v>
      </c>
      <c r="R125" s="50">
        <f t="shared" si="123"/>
        <v>124</v>
      </c>
      <c r="S125" s="50">
        <f t="shared" si="123"/>
        <v>124</v>
      </c>
      <c r="T125" s="50">
        <f t="shared" si="123"/>
        <v>124</v>
      </c>
      <c r="U125" s="50">
        <f t="shared" si="123"/>
        <v>124</v>
      </c>
    </row>
    <row r="126" spans="2:21" ht="15.75" x14ac:dyDescent="0.3">
      <c r="B126" s="50">
        <v>128</v>
      </c>
      <c r="D126" s="51"/>
      <c r="E126" s="50">
        <f>IFERROR(VLOOKUP(B126,'Начисление очков_'!$L$4:$M$69,2,FALSE),0)</f>
        <v>0</v>
      </c>
      <c r="F126" s="140" t="e">
        <f>VLOOKUP(A126,'Парный рейтинг'!D$10:I$265,2,FALSE)</f>
        <v>#N/A</v>
      </c>
      <c r="G126" s="140" t="e">
        <f t="shared" ref="G126" si="135">F126+F127</f>
        <v>#N/A</v>
      </c>
      <c r="I126" s="52" t="e">
        <f>MATCH(A126,'Парный рейтинг'!D$10:D$446,0)</f>
        <v>#N/A</v>
      </c>
      <c r="J126" s="50">
        <f t="shared" si="74"/>
        <v>125</v>
      </c>
      <c r="K126" s="52" t="str">
        <f t="shared" si="105"/>
        <v/>
      </c>
      <c r="L126" s="53" t="e">
        <f t="shared" si="106"/>
        <v>#VALUE!</v>
      </c>
      <c r="Q126" s="50">
        <f t="shared" si="123"/>
        <v>125</v>
      </c>
      <c r="R126" s="50">
        <f t="shared" si="123"/>
        <v>125</v>
      </c>
      <c r="S126" s="50">
        <f t="shared" si="123"/>
        <v>125</v>
      </c>
      <c r="T126" s="50">
        <f t="shared" si="123"/>
        <v>125</v>
      </c>
      <c r="U126" s="50">
        <f t="shared" si="123"/>
        <v>125</v>
      </c>
    </row>
    <row r="127" spans="2:21" ht="15.75" x14ac:dyDescent="0.3">
      <c r="B127" s="50">
        <v>128</v>
      </c>
      <c r="D127" s="51"/>
      <c r="E127" s="50">
        <f>IFERROR(VLOOKUP(B127,'Начисление очков_'!$L$4:$M$69,2,FALSE),0)</f>
        <v>0</v>
      </c>
      <c r="F127" s="140" t="e">
        <f>VLOOKUP(A127,'Парный рейтинг'!D$10:I$265,2,FALSE)</f>
        <v>#N/A</v>
      </c>
      <c r="G127" s="140" t="e">
        <f t="shared" ref="G127" si="136">G126</f>
        <v>#N/A</v>
      </c>
      <c r="I127" s="52" t="e">
        <f>MATCH(A127,'Парный рейтинг'!D$10:D$446,0)</f>
        <v>#N/A</v>
      </c>
      <c r="J127" s="50">
        <f t="shared" si="74"/>
        <v>126</v>
      </c>
      <c r="K127" s="52" t="str">
        <f t="shared" si="105"/>
        <v/>
      </c>
      <c r="L127" s="53" t="e">
        <f t="shared" si="106"/>
        <v>#VALUE!</v>
      </c>
      <c r="Q127" s="50">
        <f t="shared" si="123"/>
        <v>126</v>
      </c>
      <c r="R127" s="50">
        <f t="shared" si="123"/>
        <v>126</v>
      </c>
      <c r="S127" s="50">
        <f t="shared" si="123"/>
        <v>126</v>
      </c>
      <c r="T127" s="50">
        <f t="shared" si="123"/>
        <v>126</v>
      </c>
      <c r="U127" s="50">
        <f t="shared" si="123"/>
        <v>126</v>
      </c>
    </row>
    <row r="128" spans="2:21" ht="15.75" x14ac:dyDescent="0.3">
      <c r="B128" s="50">
        <v>128</v>
      </c>
      <c r="D128" s="51"/>
      <c r="E128" s="50">
        <f>IFERROR(VLOOKUP(B128,'Начисление очков_'!$L$4:$M$69,2,FALSE),0)</f>
        <v>0</v>
      </c>
      <c r="F128" s="140" t="e">
        <f>VLOOKUP(A128,'Парный рейтинг'!D$10:I$265,2,FALSE)</f>
        <v>#N/A</v>
      </c>
      <c r="G128" s="140" t="e">
        <f t="shared" ref="G128" si="137">F128+F129</f>
        <v>#N/A</v>
      </c>
      <c r="I128" s="52" t="e">
        <f>MATCH(A128,'Парный рейтинг'!D$10:D$446,0)</f>
        <v>#N/A</v>
      </c>
      <c r="J128" s="50">
        <f t="shared" si="74"/>
        <v>127</v>
      </c>
      <c r="K128" s="52" t="str">
        <f t="shared" si="105"/>
        <v/>
      </c>
      <c r="L128" s="53" t="e">
        <f t="shared" si="106"/>
        <v>#VALUE!</v>
      </c>
      <c r="Q128" s="50">
        <f t="shared" si="123"/>
        <v>127</v>
      </c>
      <c r="R128" s="50">
        <f t="shared" si="123"/>
        <v>127</v>
      </c>
      <c r="S128" s="50">
        <f t="shared" si="123"/>
        <v>127</v>
      </c>
      <c r="T128" s="50">
        <f t="shared" si="123"/>
        <v>127</v>
      </c>
      <c r="U128" s="50">
        <f t="shared" si="123"/>
        <v>127</v>
      </c>
    </row>
    <row r="129" spans="2:21" ht="15.75" x14ac:dyDescent="0.3">
      <c r="B129" s="50">
        <v>128</v>
      </c>
      <c r="D129" s="51"/>
      <c r="E129" s="50">
        <f>IFERROR(VLOOKUP(B129,'Начисление очков_'!$L$4:$M$69,2,FALSE),0)</f>
        <v>0</v>
      </c>
      <c r="F129" s="140" t="e">
        <f>VLOOKUP(A129,'Парный рейтинг'!D$10:I$265,2,FALSE)</f>
        <v>#N/A</v>
      </c>
      <c r="G129" s="140" t="e">
        <f t="shared" ref="G129" si="138">G128</f>
        <v>#N/A</v>
      </c>
      <c r="I129" s="52" t="e">
        <f>MATCH(A129,'Парный рейтинг'!D$10:D$446,0)</f>
        <v>#N/A</v>
      </c>
      <c r="J129" s="50">
        <f t="shared" si="74"/>
        <v>128</v>
      </c>
      <c r="K129" s="52" t="str">
        <f t="shared" si="105"/>
        <v/>
      </c>
      <c r="L129" s="53" t="e">
        <f t="shared" si="106"/>
        <v>#VALUE!</v>
      </c>
      <c r="Q129" s="50">
        <f t="shared" si="123"/>
        <v>128</v>
      </c>
      <c r="R129" s="50">
        <f t="shared" si="123"/>
        <v>128</v>
      </c>
      <c r="S129" s="50">
        <f t="shared" si="123"/>
        <v>128</v>
      </c>
      <c r="T129" s="50">
        <f t="shared" si="123"/>
        <v>128</v>
      </c>
      <c r="U129" s="50">
        <f t="shared" si="123"/>
        <v>128</v>
      </c>
    </row>
    <row r="130" spans="2:21" ht="15.75" x14ac:dyDescent="0.3">
      <c r="D130" s="51"/>
      <c r="I130" s="52" t="e">
        <f>MATCH(A130,'Парный рейтинг'!D$10:D$446,0)</f>
        <v>#N/A</v>
      </c>
      <c r="L130" s="53" t="e">
        <f t="shared" si="106"/>
        <v>#VALUE!</v>
      </c>
    </row>
    <row r="131" spans="2:21" ht="15.75" x14ac:dyDescent="0.3">
      <c r="D131" s="51"/>
      <c r="I131" s="52" t="e">
        <f>MATCH(A131,'Парный рейтинг'!D$10:D$446,0)</f>
        <v>#N/A</v>
      </c>
      <c r="L131" s="53" t="e">
        <f t="shared" ref="L131:L142" si="139">MID(A131&amp;" "&amp;A131, FIND(" ",A131)+1,LEN(A131))</f>
        <v>#VALUE!</v>
      </c>
    </row>
    <row r="132" spans="2:21" ht="15.75" x14ac:dyDescent="0.3">
      <c r="D132" s="51"/>
      <c r="I132" s="52" t="e">
        <f>MATCH(A132,'Парный рейтинг'!D$10:D$446,0)</f>
        <v>#N/A</v>
      </c>
      <c r="L132" s="53" t="e">
        <f t="shared" si="139"/>
        <v>#VALUE!</v>
      </c>
    </row>
    <row r="133" spans="2:21" ht="15.75" x14ac:dyDescent="0.3">
      <c r="D133" s="51"/>
      <c r="I133" s="52" t="e">
        <f>MATCH(A133,'Парный рейтинг'!D$10:D$446,0)</f>
        <v>#N/A</v>
      </c>
      <c r="L133" s="53" t="e">
        <f t="shared" si="139"/>
        <v>#VALUE!</v>
      </c>
    </row>
    <row r="134" spans="2:21" ht="15.75" x14ac:dyDescent="0.3">
      <c r="D134" s="51"/>
      <c r="I134" s="52" t="e">
        <f>MATCH(A134,'Парный рейтинг'!D$10:D$446,0)</f>
        <v>#N/A</v>
      </c>
      <c r="L134" s="53" t="e">
        <f t="shared" si="139"/>
        <v>#VALUE!</v>
      </c>
    </row>
    <row r="135" spans="2:21" ht="15.75" x14ac:dyDescent="0.3">
      <c r="D135" s="51"/>
      <c r="I135" s="52" t="e">
        <f>MATCH(A135,'Парный рейтинг'!D$10:D$446,0)</f>
        <v>#N/A</v>
      </c>
      <c r="L135" s="53" t="e">
        <f t="shared" si="139"/>
        <v>#VALUE!</v>
      </c>
    </row>
    <row r="136" spans="2:21" ht="15.75" x14ac:dyDescent="0.3">
      <c r="D136" s="51"/>
      <c r="I136" s="52" t="e">
        <f>MATCH(A136,'Парный рейтинг'!D$10:D$446,0)</f>
        <v>#N/A</v>
      </c>
      <c r="L136" s="53" t="e">
        <f t="shared" si="139"/>
        <v>#VALUE!</v>
      </c>
    </row>
    <row r="137" spans="2:21" ht="15.75" x14ac:dyDescent="0.3">
      <c r="D137" s="51"/>
      <c r="I137" s="52" t="e">
        <f>MATCH(A137,'Парный рейтинг'!D$10:D$446,0)</f>
        <v>#N/A</v>
      </c>
      <c r="L137" s="53" t="e">
        <f t="shared" si="139"/>
        <v>#VALUE!</v>
      </c>
    </row>
    <row r="138" spans="2:21" ht="15.75" x14ac:dyDescent="0.3">
      <c r="D138" s="51"/>
      <c r="I138" s="52" t="e">
        <f>MATCH(A138,'Парный рейтинг'!D$10:D$446,0)</f>
        <v>#N/A</v>
      </c>
      <c r="L138" s="53" t="e">
        <f t="shared" si="139"/>
        <v>#VALUE!</v>
      </c>
    </row>
    <row r="139" spans="2:21" ht="15.75" x14ac:dyDescent="0.3">
      <c r="D139" s="51"/>
      <c r="I139" s="52" t="e">
        <f>MATCH(A139,'Парный рейтинг'!D$10:D$446,0)</f>
        <v>#N/A</v>
      </c>
      <c r="L139" s="53" t="e">
        <f t="shared" si="139"/>
        <v>#VALUE!</v>
      </c>
    </row>
    <row r="140" spans="2:21" ht="15.75" x14ac:dyDescent="0.3">
      <c r="D140" s="51"/>
      <c r="I140" s="52" t="e">
        <f>MATCH(A140,'Парный рейтинг'!D$10:D$446,0)</f>
        <v>#N/A</v>
      </c>
      <c r="L140" s="53" t="e">
        <f t="shared" si="139"/>
        <v>#VALUE!</v>
      </c>
    </row>
    <row r="141" spans="2:21" ht="15.75" x14ac:dyDescent="0.3">
      <c r="D141" s="51"/>
      <c r="I141" s="52" t="e">
        <f>MATCH(A141,'Парный рейтинг'!D$10:D$446,0)</f>
        <v>#N/A</v>
      </c>
      <c r="L141" s="53" t="e">
        <f t="shared" si="139"/>
        <v>#VALUE!</v>
      </c>
    </row>
    <row r="142" spans="2:21" ht="15.75" x14ac:dyDescent="0.3">
      <c r="D142" s="51"/>
      <c r="I142" s="52" t="e">
        <f>MATCH(A142,'Парный рейтинг'!D$10:D$446,0)</f>
        <v>#N/A</v>
      </c>
      <c r="L142" s="53" t="e">
        <f t="shared" si="139"/>
        <v>#VALUE!</v>
      </c>
    </row>
    <row r="143" spans="2:21" ht="15.75" x14ac:dyDescent="0.3">
      <c r="D143" s="51"/>
      <c r="I143" s="52" t="e">
        <f>MATCH(A143,'Парный рейтинг'!D$10:D$446,0)</f>
        <v>#N/A</v>
      </c>
      <c r="L143" s="53" t="e">
        <f>MID(#REF!&amp;" "&amp;#REF!, FIND(" ",#REF!)+1,LEN(#REF!))</f>
        <v>#REF!</v>
      </c>
    </row>
  </sheetData>
  <conditionalFormatting sqref="I2:I143">
    <cfRule type="cellIs" dxfId="0" priority="1" operator="greaterThan">
      <formula>375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F851B-676E-4B24-8AA1-1D9CD632E9EC}">
  <sheetPr>
    <pageSetUpPr fitToPage="1"/>
  </sheetPr>
  <dimension ref="B1:AO167"/>
  <sheetViews>
    <sheetView workbookViewId="0">
      <selection activeCell="AW1" sqref="AW1"/>
    </sheetView>
  </sheetViews>
  <sheetFormatPr defaultColWidth="9.140625" defaultRowHeight="15" x14ac:dyDescent="0.25"/>
  <cols>
    <col min="1" max="1" width="9.140625" style="54"/>
    <col min="2" max="2" width="9.7109375" style="54" customWidth="1"/>
    <col min="3" max="3" width="15.7109375" style="55" customWidth="1"/>
    <col min="4" max="4" width="6.7109375" style="56" customWidth="1"/>
    <col min="5" max="5" width="6.7109375" style="54" hidden="1" customWidth="1"/>
    <col min="6" max="6" width="7.140625" style="54" customWidth="1"/>
    <col min="7" max="7" width="9.7109375" style="54" customWidth="1"/>
    <col min="8" max="8" width="15.7109375" style="55" customWidth="1"/>
    <col min="9" max="9" width="6.7109375" style="56" customWidth="1"/>
    <col min="10" max="10" width="6.7109375" style="54" hidden="1" customWidth="1"/>
    <col min="11" max="11" width="7.140625" style="54" customWidth="1"/>
    <col min="12" max="12" width="9.7109375" style="54" customWidth="1"/>
    <col min="13" max="13" width="15.7109375" style="55" customWidth="1"/>
    <col min="14" max="14" width="6.7109375" style="56" customWidth="1"/>
    <col min="15" max="15" width="6.7109375" style="54" hidden="1" customWidth="1"/>
    <col min="16" max="16" width="7.140625" style="54" customWidth="1"/>
    <col min="17" max="17" width="9.7109375" style="54" customWidth="1"/>
    <col min="18" max="18" width="15.7109375" style="55" customWidth="1"/>
    <col min="19" max="19" width="6.7109375" style="56" customWidth="1"/>
    <col min="20" max="20" width="6.7109375" style="54" hidden="1" customWidth="1"/>
    <col min="21" max="21" width="6.7109375" style="54" customWidth="1"/>
    <col min="22" max="22" width="9.7109375" style="54" customWidth="1"/>
    <col min="23" max="23" width="15.7109375" style="55" customWidth="1"/>
    <col min="24" max="24" width="6.7109375" style="56" customWidth="1"/>
    <col min="25" max="25" width="6.7109375" style="54" hidden="1" customWidth="1"/>
    <col min="26" max="26" width="7.140625" style="54" customWidth="1"/>
    <col min="27" max="27" width="9.7109375" style="54" customWidth="1"/>
    <col min="28" max="28" width="15.7109375" style="55" customWidth="1"/>
    <col min="29" max="29" width="6.7109375" style="58" customWidth="1"/>
    <col min="30" max="30" width="6.7109375" style="54" hidden="1" customWidth="1"/>
    <col min="31" max="31" width="7.140625" style="54" customWidth="1"/>
    <col min="32" max="32" width="9.7109375" style="54" customWidth="1"/>
    <col min="33" max="33" width="15.7109375" style="55" customWidth="1"/>
    <col min="34" max="34" width="6.7109375" style="58" customWidth="1"/>
    <col min="35" max="35" width="6.7109375" style="54" hidden="1" customWidth="1"/>
    <col min="36" max="36" width="7.140625" style="54" customWidth="1"/>
    <col min="37" max="16384" width="9.140625" style="54"/>
  </cols>
  <sheetData>
    <row r="1" spans="2:41" x14ac:dyDescent="0.25">
      <c r="V1" s="57"/>
      <c r="AA1" s="57"/>
      <c r="AF1" s="57"/>
    </row>
    <row r="2" spans="2:41" ht="30.75" customHeight="1" x14ac:dyDescent="0.25">
      <c r="B2" s="290" t="s">
        <v>21</v>
      </c>
      <c r="C2" s="290"/>
      <c r="D2" s="291"/>
      <c r="G2" s="292" t="s">
        <v>22</v>
      </c>
      <c r="H2" s="292"/>
      <c r="I2" s="293"/>
      <c r="L2" s="294" t="s">
        <v>23</v>
      </c>
      <c r="M2" s="294"/>
      <c r="N2" s="295"/>
      <c r="Q2" s="296" t="s">
        <v>24</v>
      </c>
      <c r="R2" s="297"/>
      <c r="S2" s="298"/>
      <c r="V2" s="299" t="s">
        <v>25</v>
      </c>
      <c r="W2" s="300"/>
      <c r="X2" s="301"/>
      <c r="AA2" s="302" t="s">
        <v>26</v>
      </c>
      <c r="AB2" s="303"/>
      <c r="AC2" s="304"/>
      <c r="AF2" s="305" t="s">
        <v>27</v>
      </c>
      <c r="AG2" s="306"/>
      <c r="AH2" s="307"/>
      <c r="AK2" s="308" t="s">
        <v>28</v>
      </c>
      <c r="AL2" s="309"/>
      <c r="AM2" s="309"/>
      <c r="AN2" s="309"/>
      <c r="AO2" s="310"/>
    </row>
    <row r="3" spans="2:41" s="60" customFormat="1" ht="20.25" customHeight="1" x14ac:dyDescent="0.25">
      <c r="B3" s="59" t="s">
        <v>29</v>
      </c>
      <c r="C3" s="59" t="s">
        <v>30</v>
      </c>
      <c r="D3" s="59" t="s">
        <v>31</v>
      </c>
      <c r="E3" s="59" t="s">
        <v>32</v>
      </c>
      <c r="G3" s="59" t="s">
        <v>29</v>
      </c>
      <c r="H3" s="59" t="s">
        <v>30</v>
      </c>
      <c r="I3" s="59" t="s">
        <v>31</v>
      </c>
      <c r="J3" s="59" t="s">
        <v>32</v>
      </c>
      <c r="L3" s="59" t="s">
        <v>29</v>
      </c>
      <c r="M3" s="59" t="s">
        <v>30</v>
      </c>
      <c r="N3" s="59" t="s">
        <v>31</v>
      </c>
      <c r="O3" s="59" t="s">
        <v>32</v>
      </c>
      <c r="Q3" s="59" t="s">
        <v>29</v>
      </c>
      <c r="R3" s="59" t="s">
        <v>30</v>
      </c>
      <c r="S3" s="59" t="s">
        <v>31</v>
      </c>
      <c r="T3" s="59" t="s">
        <v>32</v>
      </c>
      <c r="V3" s="59" t="s">
        <v>29</v>
      </c>
      <c r="W3" s="59" t="s">
        <v>30</v>
      </c>
      <c r="X3" s="59" t="s">
        <v>31</v>
      </c>
      <c r="Y3" s="59" t="s">
        <v>32</v>
      </c>
      <c r="AA3" s="59" t="s">
        <v>29</v>
      </c>
      <c r="AB3" s="59" t="s">
        <v>30</v>
      </c>
      <c r="AC3" s="61" t="s">
        <v>31</v>
      </c>
      <c r="AD3" s="59" t="s">
        <v>32</v>
      </c>
      <c r="AF3" s="59" t="s">
        <v>29</v>
      </c>
      <c r="AG3" s="59" t="s">
        <v>30</v>
      </c>
      <c r="AH3" s="61" t="s">
        <v>31</v>
      </c>
      <c r="AI3" s="59" t="s">
        <v>32</v>
      </c>
      <c r="AK3" s="62" t="s">
        <v>30</v>
      </c>
      <c r="AL3" s="311" t="s">
        <v>33</v>
      </c>
      <c r="AM3" s="312"/>
      <c r="AN3" s="312"/>
      <c r="AO3" s="313"/>
    </row>
    <row r="4" spans="2:41" x14ac:dyDescent="0.25">
      <c r="B4" s="63">
        <v>1</v>
      </c>
      <c r="C4" s="64">
        <v>1000</v>
      </c>
      <c r="D4" s="65"/>
      <c r="E4" s="66"/>
      <c r="G4" s="67">
        <v>1</v>
      </c>
      <c r="H4" s="64">
        <v>600</v>
      </c>
      <c r="I4" s="65"/>
      <c r="J4" s="66"/>
      <c r="L4" s="63">
        <v>1</v>
      </c>
      <c r="M4" s="68">
        <v>360</v>
      </c>
      <c r="N4" s="65"/>
      <c r="O4" s="66"/>
      <c r="Q4" s="63">
        <v>1</v>
      </c>
      <c r="R4" s="68">
        <v>215</v>
      </c>
      <c r="S4" s="65"/>
      <c r="T4" s="66"/>
      <c r="V4" s="63">
        <v>1</v>
      </c>
      <c r="W4" s="68">
        <v>130</v>
      </c>
      <c r="X4" s="65"/>
      <c r="Y4" s="66"/>
      <c r="AA4" s="63">
        <v>1</v>
      </c>
      <c r="AB4" s="68">
        <v>35</v>
      </c>
      <c r="AC4" s="69"/>
      <c r="AD4" s="66"/>
      <c r="AF4" s="63">
        <v>1</v>
      </c>
      <c r="AG4" s="68">
        <v>20</v>
      </c>
      <c r="AH4" s="69"/>
      <c r="AI4" s="66"/>
      <c r="AK4" s="70">
        <v>100</v>
      </c>
      <c r="AL4" s="287" t="s">
        <v>34</v>
      </c>
      <c r="AM4" s="288"/>
      <c r="AN4" s="288"/>
      <c r="AO4" s="289"/>
    </row>
    <row r="5" spans="2:41" x14ac:dyDescent="0.25">
      <c r="B5" s="71">
        <v>2</v>
      </c>
      <c r="C5" s="64">
        <v>600</v>
      </c>
      <c r="D5" s="72">
        <f t="shared" ref="D5:D36" si="0">IF(C5=0,0,IF(C4=0,0,C5/C4))</f>
        <v>0.6</v>
      </c>
      <c r="E5" s="73"/>
      <c r="G5" s="71">
        <v>2</v>
      </c>
      <c r="H5" s="64">
        <f>H4*0.6</f>
        <v>360</v>
      </c>
      <c r="I5" s="72">
        <f t="shared" ref="I5:I68" si="1">IF(H5=0,0,IF(H4=0,0,H5/H4))</f>
        <v>0.6</v>
      </c>
      <c r="J5" s="73"/>
      <c r="L5" s="71">
        <v>2</v>
      </c>
      <c r="M5" s="68">
        <v>215</v>
      </c>
      <c r="N5" s="72">
        <f t="shared" ref="N5:N68" si="2">IF(M5=0,0,IF(M4=0,0,M5/M4))</f>
        <v>0.59722222222222221</v>
      </c>
      <c r="O5" s="73"/>
      <c r="Q5" s="71">
        <v>2</v>
      </c>
      <c r="R5" s="68">
        <v>130</v>
      </c>
      <c r="S5" s="72">
        <f t="shared" ref="S5:S68" si="3">IF(R5=0,0,IF(R4=0,0,R5/R4))</f>
        <v>0.60465116279069764</v>
      </c>
      <c r="T5" s="73"/>
      <c r="V5" s="71">
        <v>2</v>
      </c>
      <c r="W5" s="68">
        <v>90</v>
      </c>
      <c r="X5" s="72">
        <f t="shared" ref="X5:X68" si="4">IF(W5=0,0,IF(W4=0,0,W5/W4))</f>
        <v>0.69230769230769229</v>
      </c>
      <c r="Y5" s="73"/>
      <c r="AA5" s="71">
        <v>2</v>
      </c>
      <c r="AB5" s="68">
        <v>25</v>
      </c>
      <c r="AC5" s="74">
        <f t="shared" ref="AC5:AC68" si="5">IF(AB5=0,0,IF(AB4=0,0,AB5/AB4))</f>
        <v>0.7142857142857143</v>
      </c>
      <c r="AD5" s="73"/>
      <c r="AF5" s="71">
        <v>2</v>
      </c>
      <c r="AG5" s="68">
        <f>AG4*0.8</f>
        <v>16</v>
      </c>
      <c r="AH5" s="74">
        <f t="shared" ref="AH5:AH68" si="6">IF(AG5=0,0,IF(AG4=0,0,AG5/AG4))</f>
        <v>0.8</v>
      </c>
      <c r="AI5" s="73"/>
      <c r="AK5" s="70">
        <v>200</v>
      </c>
      <c r="AL5" s="287" t="s">
        <v>35</v>
      </c>
      <c r="AM5" s="288"/>
      <c r="AN5" s="288"/>
      <c r="AO5" s="289"/>
    </row>
    <row r="6" spans="2:41" x14ac:dyDescent="0.25">
      <c r="B6" s="71">
        <v>3</v>
      </c>
      <c r="C6" s="64">
        <v>420</v>
      </c>
      <c r="D6" s="75">
        <f t="shared" si="0"/>
        <v>0.7</v>
      </c>
      <c r="E6" s="76">
        <f>C6/C4</f>
        <v>0.42</v>
      </c>
      <c r="G6" s="71">
        <v>3</v>
      </c>
      <c r="H6" s="64">
        <v>250</v>
      </c>
      <c r="I6" s="75">
        <f t="shared" si="1"/>
        <v>0.69444444444444442</v>
      </c>
      <c r="J6" s="76"/>
      <c r="L6" s="71">
        <v>3</v>
      </c>
      <c r="M6" s="68">
        <v>150</v>
      </c>
      <c r="N6" s="75">
        <f t="shared" si="2"/>
        <v>0.69767441860465118</v>
      </c>
      <c r="O6" s="76"/>
      <c r="Q6" s="71">
        <v>3</v>
      </c>
      <c r="R6" s="68">
        <v>90</v>
      </c>
      <c r="S6" s="75">
        <f t="shared" si="3"/>
        <v>0.69230769230769229</v>
      </c>
      <c r="T6" s="76"/>
      <c r="V6" s="71">
        <v>3</v>
      </c>
      <c r="W6" s="68">
        <v>77</v>
      </c>
      <c r="X6" s="75">
        <f t="shared" si="4"/>
        <v>0.85555555555555551</v>
      </c>
      <c r="Y6" s="76"/>
      <c r="AA6" s="71">
        <v>3</v>
      </c>
      <c r="AB6" s="68">
        <v>21</v>
      </c>
      <c r="AC6" s="74">
        <f t="shared" si="5"/>
        <v>0.84</v>
      </c>
      <c r="AD6" s="76"/>
      <c r="AF6" s="71">
        <v>3</v>
      </c>
      <c r="AG6" s="68">
        <v>13</v>
      </c>
      <c r="AH6" s="74">
        <f t="shared" si="6"/>
        <v>0.8125</v>
      </c>
      <c r="AI6" s="76"/>
      <c r="AK6" s="70">
        <v>250</v>
      </c>
      <c r="AL6" s="287" t="s">
        <v>36</v>
      </c>
      <c r="AM6" s="288"/>
      <c r="AN6" s="288"/>
      <c r="AO6" s="289"/>
    </row>
    <row r="7" spans="2:41" x14ac:dyDescent="0.25">
      <c r="B7" s="71">
        <v>4</v>
      </c>
      <c r="C7" s="64">
        <v>360</v>
      </c>
      <c r="D7" s="72">
        <f t="shared" si="0"/>
        <v>0.8571428571428571</v>
      </c>
      <c r="E7" s="77">
        <f>IF(C5=0,0,IF(C7=0,0,C7/C5))</f>
        <v>0.6</v>
      </c>
      <c r="G7" s="71">
        <v>4</v>
      </c>
      <c r="H7" s="64">
        <v>215</v>
      </c>
      <c r="I7" s="72">
        <f t="shared" si="1"/>
        <v>0.86</v>
      </c>
      <c r="J7" s="77">
        <f>IF(H5=0,0,IF(H7=0,0,H7/H5))</f>
        <v>0.59722222222222221</v>
      </c>
      <c r="L7" s="71">
        <v>4</v>
      </c>
      <c r="M7" s="68">
        <v>130</v>
      </c>
      <c r="N7" s="72">
        <f t="shared" si="2"/>
        <v>0.8666666666666667</v>
      </c>
      <c r="O7" s="77">
        <f>IF(M5=0,0,IF(M7=0,0,M7/M5))</f>
        <v>0.60465116279069764</v>
      </c>
      <c r="Q7" s="71">
        <v>4</v>
      </c>
      <c r="R7" s="68">
        <v>77</v>
      </c>
      <c r="S7" s="72">
        <f t="shared" si="3"/>
        <v>0.85555555555555551</v>
      </c>
      <c r="T7" s="77">
        <f>IF(R5=0,0,IF(R7=0,0,R7/R5))</f>
        <v>0.59230769230769231</v>
      </c>
      <c r="V7" s="71">
        <v>4</v>
      </c>
      <c r="W7" s="68">
        <v>55</v>
      </c>
      <c r="X7" s="72">
        <f t="shared" si="4"/>
        <v>0.7142857142857143</v>
      </c>
      <c r="Y7" s="77">
        <f>IF(W5=0,0,IF(W7=0,0,W7/W5))</f>
        <v>0.61111111111111116</v>
      </c>
      <c r="AA7" s="71">
        <v>4</v>
      </c>
      <c r="AB7" s="68">
        <v>15</v>
      </c>
      <c r="AC7" s="74">
        <f t="shared" si="5"/>
        <v>0.7142857142857143</v>
      </c>
      <c r="AD7" s="77">
        <f>IF(AB5=0,0,IF(AB7=0,0,AB7/AB5))</f>
        <v>0.6</v>
      </c>
      <c r="AF7" s="71">
        <v>4</v>
      </c>
      <c r="AG7" s="68">
        <v>11</v>
      </c>
      <c r="AH7" s="74">
        <f t="shared" si="6"/>
        <v>0.84615384615384615</v>
      </c>
      <c r="AI7" s="77"/>
    </row>
    <row r="8" spans="2:41" x14ac:dyDescent="0.25">
      <c r="B8" s="71">
        <v>5</v>
      </c>
      <c r="C8" s="64">
        <v>250</v>
      </c>
      <c r="D8" s="75">
        <f t="shared" si="0"/>
        <v>0.69444444444444442</v>
      </c>
      <c r="E8" s="78"/>
      <c r="G8" s="71">
        <v>5</v>
      </c>
      <c r="H8" s="64">
        <v>150</v>
      </c>
      <c r="I8" s="75">
        <f t="shared" si="1"/>
        <v>0.69767441860465118</v>
      </c>
      <c r="J8" s="78"/>
      <c r="L8" s="71">
        <v>5</v>
      </c>
      <c r="M8" s="68">
        <v>90</v>
      </c>
      <c r="N8" s="75">
        <f t="shared" si="2"/>
        <v>0.69230769230769229</v>
      </c>
      <c r="O8" s="78"/>
      <c r="Q8" s="71">
        <v>5</v>
      </c>
      <c r="R8" s="68">
        <v>55</v>
      </c>
      <c r="S8" s="75">
        <f t="shared" si="3"/>
        <v>0.7142857142857143</v>
      </c>
      <c r="T8" s="78"/>
      <c r="V8" s="71">
        <v>5</v>
      </c>
      <c r="W8" s="68">
        <v>45</v>
      </c>
      <c r="X8" s="75">
        <f t="shared" si="4"/>
        <v>0.81818181818181823</v>
      </c>
      <c r="Y8" s="78"/>
      <c r="AA8" s="71">
        <v>5</v>
      </c>
      <c r="AB8" s="68">
        <v>12</v>
      </c>
      <c r="AC8" s="74">
        <f t="shared" si="5"/>
        <v>0.8</v>
      </c>
      <c r="AD8" s="78"/>
      <c r="AF8" s="71">
        <v>5</v>
      </c>
      <c r="AG8" s="68">
        <v>9</v>
      </c>
      <c r="AH8" s="74">
        <f t="shared" si="6"/>
        <v>0.81818181818181823</v>
      </c>
      <c r="AI8" s="78"/>
    </row>
    <row r="9" spans="2:41" x14ac:dyDescent="0.25">
      <c r="B9" s="71">
        <v>6</v>
      </c>
      <c r="C9" s="64">
        <v>215</v>
      </c>
      <c r="D9" s="75">
        <f t="shared" si="0"/>
        <v>0.86</v>
      </c>
      <c r="E9" s="76">
        <f>IF(C7=0,0,IF(C9=0,0,C9/C7))</f>
        <v>0.59722222222222221</v>
      </c>
      <c r="G9" s="71">
        <v>6</v>
      </c>
      <c r="H9" s="64">
        <v>130</v>
      </c>
      <c r="I9" s="75">
        <f t="shared" si="1"/>
        <v>0.8666666666666667</v>
      </c>
      <c r="J9" s="76">
        <f>IF(H7=0,0,IF(H9=0,0,H9/H7))</f>
        <v>0.60465116279069764</v>
      </c>
      <c r="L9" s="71">
        <v>6</v>
      </c>
      <c r="M9" s="68">
        <f>M7*0.6</f>
        <v>78</v>
      </c>
      <c r="N9" s="75">
        <f t="shared" si="2"/>
        <v>0.8666666666666667</v>
      </c>
      <c r="O9" s="76">
        <f>IF(M7=0,0,IF(M9=0,0,M9/M7))</f>
        <v>0.6</v>
      </c>
      <c r="Q9" s="71">
        <v>6</v>
      </c>
      <c r="R9" s="68">
        <v>45</v>
      </c>
      <c r="S9" s="75">
        <f t="shared" si="3"/>
        <v>0.81818181818181823</v>
      </c>
      <c r="T9" s="76">
        <f>IF(R7=0,0,IF(R9=0,0,R9/R7))</f>
        <v>0.58441558441558439</v>
      </c>
      <c r="V9" s="71">
        <v>6</v>
      </c>
      <c r="W9" s="68">
        <v>40</v>
      </c>
      <c r="X9" s="75">
        <f t="shared" si="4"/>
        <v>0.88888888888888884</v>
      </c>
      <c r="Y9" s="76">
        <f>IF(W7=0,0,IF(W9=0,0,W9/W7))</f>
        <v>0.72727272727272729</v>
      </c>
      <c r="AA9" s="71">
        <v>6</v>
      </c>
      <c r="AB9" s="68">
        <v>11</v>
      </c>
      <c r="AC9" s="74">
        <f t="shared" si="5"/>
        <v>0.91666666666666663</v>
      </c>
      <c r="AD9" s="76">
        <f>IF(AB7=0,0,IF(AB9=0,0,AB9/AB7))</f>
        <v>0.73333333333333328</v>
      </c>
      <c r="AF9" s="71">
        <v>6</v>
      </c>
      <c r="AG9" s="68">
        <v>8</v>
      </c>
      <c r="AH9" s="74">
        <f t="shared" si="6"/>
        <v>0.88888888888888884</v>
      </c>
      <c r="AI9" s="76"/>
    </row>
    <row r="10" spans="2:41" x14ac:dyDescent="0.25">
      <c r="B10" s="71">
        <v>7</v>
      </c>
      <c r="C10" s="64">
        <v>200</v>
      </c>
      <c r="D10" s="72">
        <f t="shared" si="0"/>
        <v>0.93023255813953487</v>
      </c>
      <c r="E10" s="66"/>
      <c r="G10" s="71">
        <v>7</v>
      </c>
      <c r="H10" s="64">
        <v>110</v>
      </c>
      <c r="I10" s="72">
        <f t="shared" si="1"/>
        <v>0.84615384615384615</v>
      </c>
      <c r="J10" s="66"/>
      <c r="L10" s="71">
        <v>7</v>
      </c>
      <c r="M10" s="68">
        <f>M7*0.5</f>
        <v>65</v>
      </c>
      <c r="N10" s="72">
        <f t="shared" si="2"/>
        <v>0.83333333333333337</v>
      </c>
      <c r="O10" s="66"/>
      <c r="Q10" s="71">
        <v>7</v>
      </c>
      <c r="R10" s="68">
        <v>40</v>
      </c>
      <c r="S10" s="72">
        <f t="shared" si="3"/>
        <v>0.88888888888888884</v>
      </c>
      <c r="T10" s="66"/>
      <c r="V10" s="71">
        <v>7</v>
      </c>
      <c r="W10" s="68">
        <v>35</v>
      </c>
      <c r="X10" s="72">
        <f t="shared" si="4"/>
        <v>0.875</v>
      </c>
      <c r="Y10" s="66"/>
      <c r="AA10" s="71">
        <v>7</v>
      </c>
      <c r="AB10" s="68">
        <v>10</v>
      </c>
      <c r="AC10" s="74">
        <f t="shared" si="5"/>
        <v>0.90909090909090906</v>
      </c>
      <c r="AD10" s="66"/>
      <c r="AF10" s="71">
        <v>7</v>
      </c>
      <c r="AG10" s="68">
        <v>7</v>
      </c>
      <c r="AH10" s="74">
        <f t="shared" si="6"/>
        <v>0.875</v>
      </c>
      <c r="AI10" s="66"/>
    </row>
    <row r="11" spans="2:41" x14ac:dyDescent="0.25">
      <c r="B11" s="71">
        <v>8</v>
      </c>
      <c r="C11" s="64">
        <v>180</v>
      </c>
      <c r="D11" s="72">
        <f t="shared" si="0"/>
        <v>0.9</v>
      </c>
      <c r="E11" s="77">
        <f>IF(C7=0,0,IF(C11=0,0,C11/C7))</f>
        <v>0.5</v>
      </c>
      <c r="G11" s="71">
        <v>8</v>
      </c>
      <c r="H11" s="64">
        <f>H10</f>
        <v>110</v>
      </c>
      <c r="I11" s="72">
        <f t="shared" si="1"/>
        <v>1</v>
      </c>
      <c r="J11" s="77">
        <f>IF(H7=0,0,IF(H11=0,0,H11/H7))</f>
        <v>0.51162790697674421</v>
      </c>
      <c r="L11" s="71">
        <v>8</v>
      </c>
      <c r="M11" s="68">
        <f>M10</f>
        <v>65</v>
      </c>
      <c r="N11" s="72">
        <f t="shared" si="2"/>
        <v>1</v>
      </c>
      <c r="O11" s="77">
        <f>IF(M7=0,0,IF(M11=0,0,M11/M7))</f>
        <v>0.5</v>
      </c>
      <c r="Q11" s="71">
        <v>8</v>
      </c>
      <c r="R11" s="68">
        <v>38</v>
      </c>
      <c r="S11" s="72">
        <f t="shared" si="3"/>
        <v>0.95</v>
      </c>
      <c r="T11" s="77">
        <f>IF(R7=0,0,IF(R11=0,0,R11/R7))</f>
        <v>0.4935064935064935</v>
      </c>
      <c r="V11" s="71">
        <v>8</v>
      </c>
      <c r="W11" s="68">
        <v>30</v>
      </c>
      <c r="X11" s="72">
        <f t="shared" si="4"/>
        <v>0.8571428571428571</v>
      </c>
      <c r="Y11" s="77">
        <f>IF(W7=0,0,IF(W11=0,0,W11/W7))</f>
        <v>0.54545454545454541</v>
      </c>
      <c r="AA11" s="71">
        <v>8</v>
      </c>
      <c r="AB11" s="68">
        <v>10</v>
      </c>
      <c r="AC11" s="74">
        <f t="shared" si="5"/>
        <v>1</v>
      </c>
      <c r="AD11" s="77">
        <f>IF(AB7=0,0,IF(AB11=0,0,AB11/AB7))</f>
        <v>0.66666666666666663</v>
      </c>
      <c r="AF11" s="71">
        <v>8</v>
      </c>
      <c r="AG11" s="68">
        <v>7</v>
      </c>
      <c r="AH11" s="74">
        <f t="shared" si="6"/>
        <v>1</v>
      </c>
      <c r="AI11" s="77"/>
    </row>
    <row r="12" spans="2:41" x14ac:dyDescent="0.25">
      <c r="B12" s="71">
        <v>9</v>
      </c>
      <c r="C12" s="64">
        <v>145</v>
      </c>
      <c r="D12" s="75">
        <f t="shared" si="0"/>
        <v>0.80555555555555558</v>
      </c>
      <c r="E12" s="78"/>
      <c r="G12" s="71">
        <v>9</v>
      </c>
      <c r="H12" s="64">
        <v>90</v>
      </c>
      <c r="I12" s="75">
        <f t="shared" si="1"/>
        <v>0.81818181818181823</v>
      </c>
      <c r="J12" s="78"/>
      <c r="L12" s="71">
        <v>9</v>
      </c>
      <c r="M12" s="68">
        <v>50</v>
      </c>
      <c r="N12" s="75">
        <f t="shared" si="2"/>
        <v>0.76923076923076927</v>
      </c>
      <c r="O12" s="78"/>
      <c r="Q12" s="71">
        <v>9</v>
      </c>
      <c r="R12" s="68">
        <v>30</v>
      </c>
      <c r="S12" s="75">
        <f t="shared" si="3"/>
        <v>0.78947368421052633</v>
      </c>
      <c r="T12" s="78"/>
      <c r="V12" s="71">
        <v>9</v>
      </c>
      <c r="W12" s="68">
        <v>28</v>
      </c>
      <c r="X12" s="75">
        <f t="shared" si="4"/>
        <v>0.93333333333333335</v>
      </c>
      <c r="Y12" s="78"/>
      <c r="AA12" s="71">
        <v>9</v>
      </c>
      <c r="AB12" s="68">
        <v>10</v>
      </c>
      <c r="AC12" s="74">
        <f t="shared" si="5"/>
        <v>1</v>
      </c>
      <c r="AD12" s="78"/>
      <c r="AF12" s="71">
        <v>9</v>
      </c>
      <c r="AG12" s="68">
        <v>7</v>
      </c>
      <c r="AH12" s="74">
        <f t="shared" si="6"/>
        <v>1</v>
      </c>
      <c r="AI12" s="78"/>
    </row>
    <row r="13" spans="2:41" x14ac:dyDescent="0.25">
      <c r="B13" s="71">
        <v>10</v>
      </c>
      <c r="C13" s="64">
        <v>125</v>
      </c>
      <c r="D13" s="75">
        <f t="shared" si="0"/>
        <v>0.86206896551724133</v>
      </c>
      <c r="E13" s="79">
        <f>IF(C11=0,0,IF(C13=0,0,C13/C11))</f>
        <v>0.69444444444444442</v>
      </c>
      <c r="G13" s="71">
        <v>10</v>
      </c>
      <c r="H13" s="64">
        <v>75</v>
      </c>
      <c r="I13" s="75">
        <f t="shared" si="1"/>
        <v>0.83333333333333337</v>
      </c>
      <c r="J13" s="79">
        <f>IF(H11=0,0,IF(H13=0,0,H13/H11))</f>
        <v>0.68181818181818177</v>
      </c>
      <c r="L13" s="71">
        <v>10</v>
      </c>
      <c r="M13" s="68">
        <v>45</v>
      </c>
      <c r="N13" s="75">
        <f t="shared" si="2"/>
        <v>0.9</v>
      </c>
      <c r="O13" s="79">
        <f>IF(M11=0,0,IF(M13=0,0,M13/M11))</f>
        <v>0.69230769230769229</v>
      </c>
      <c r="Q13" s="71">
        <v>10</v>
      </c>
      <c r="R13" s="68">
        <v>27</v>
      </c>
      <c r="S13" s="75">
        <f t="shared" si="3"/>
        <v>0.9</v>
      </c>
      <c r="T13" s="79">
        <f>IF(R11=0,0,IF(R13=0,0,R13/R11))</f>
        <v>0.71052631578947367</v>
      </c>
      <c r="V13" s="71">
        <v>10</v>
      </c>
      <c r="W13" s="68">
        <v>25</v>
      </c>
      <c r="X13" s="75">
        <f t="shared" si="4"/>
        <v>0.8928571428571429</v>
      </c>
      <c r="Y13" s="79">
        <f>IF(W11=0,0,IF(W13=0,0,W13/W11))</f>
        <v>0.83333333333333337</v>
      </c>
      <c r="AA13" s="71">
        <v>10</v>
      </c>
      <c r="AB13" s="68">
        <v>9</v>
      </c>
      <c r="AC13" s="74">
        <f t="shared" si="5"/>
        <v>0.9</v>
      </c>
      <c r="AD13" s="79">
        <f>IF(AB11=0,0,IF(AB13=0,0,AB13/AB11))</f>
        <v>0.9</v>
      </c>
      <c r="AF13" s="71">
        <v>10</v>
      </c>
      <c r="AG13" s="68">
        <v>6</v>
      </c>
      <c r="AH13" s="74">
        <f t="shared" si="6"/>
        <v>0.8571428571428571</v>
      </c>
      <c r="AI13" s="79"/>
    </row>
    <row r="14" spans="2:41" x14ac:dyDescent="0.25">
      <c r="B14" s="71">
        <v>11</v>
      </c>
      <c r="C14" s="64">
        <v>117</v>
      </c>
      <c r="D14" s="72">
        <f t="shared" si="0"/>
        <v>0.93600000000000005</v>
      </c>
      <c r="E14" s="66"/>
      <c r="G14" s="71">
        <v>11</v>
      </c>
      <c r="H14" s="64">
        <v>65</v>
      </c>
      <c r="I14" s="72">
        <f t="shared" si="1"/>
        <v>0.8666666666666667</v>
      </c>
      <c r="J14" s="66"/>
      <c r="L14" s="71">
        <v>11</v>
      </c>
      <c r="M14" s="68">
        <v>40</v>
      </c>
      <c r="N14" s="72">
        <f t="shared" si="2"/>
        <v>0.88888888888888884</v>
      </c>
      <c r="O14" s="66"/>
      <c r="Q14" s="71">
        <v>11</v>
      </c>
      <c r="R14" s="68">
        <v>25</v>
      </c>
      <c r="S14" s="72">
        <f t="shared" si="3"/>
        <v>0.92592592592592593</v>
      </c>
      <c r="T14" s="66"/>
      <c r="V14" s="71">
        <v>11</v>
      </c>
      <c r="W14" s="68">
        <v>23</v>
      </c>
      <c r="X14" s="72">
        <f t="shared" si="4"/>
        <v>0.92</v>
      </c>
      <c r="Y14" s="66"/>
      <c r="AA14" s="71">
        <v>11</v>
      </c>
      <c r="AB14" s="68">
        <v>8</v>
      </c>
      <c r="AC14" s="74">
        <f t="shared" si="5"/>
        <v>0.88888888888888884</v>
      </c>
      <c r="AD14" s="66"/>
      <c r="AF14" s="71">
        <v>11</v>
      </c>
      <c r="AG14" s="68">
        <v>5</v>
      </c>
      <c r="AH14" s="74">
        <f t="shared" si="6"/>
        <v>0.83333333333333337</v>
      </c>
      <c r="AI14" s="66"/>
    </row>
    <row r="15" spans="2:41" x14ac:dyDescent="0.25">
      <c r="B15" s="71">
        <v>12</v>
      </c>
      <c r="C15" s="64">
        <v>110</v>
      </c>
      <c r="D15" s="72">
        <f t="shared" si="0"/>
        <v>0.94017094017094016</v>
      </c>
      <c r="E15" s="77">
        <f>C14/C11</f>
        <v>0.65</v>
      </c>
      <c r="G15" s="71">
        <v>12</v>
      </c>
      <c r="H15" s="64">
        <f>H14</f>
        <v>65</v>
      </c>
      <c r="I15" s="72">
        <f t="shared" si="1"/>
        <v>1</v>
      </c>
      <c r="J15" s="77">
        <f>H15/H11</f>
        <v>0.59090909090909094</v>
      </c>
      <c r="L15" s="71">
        <v>12</v>
      </c>
      <c r="M15" s="68">
        <f>M14</f>
        <v>40</v>
      </c>
      <c r="N15" s="72">
        <f t="shared" si="2"/>
        <v>1</v>
      </c>
      <c r="O15" s="77">
        <f>M14/M11</f>
        <v>0.61538461538461542</v>
      </c>
      <c r="Q15" s="71">
        <v>12</v>
      </c>
      <c r="R15" s="68">
        <v>23</v>
      </c>
      <c r="S15" s="72">
        <f t="shared" si="3"/>
        <v>0.92</v>
      </c>
      <c r="T15" s="77">
        <f>R14/R11</f>
        <v>0.65789473684210531</v>
      </c>
      <c r="V15" s="71">
        <v>12</v>
      </c>
      <c r="W15" s="68">
        <v>22</v>
      </c>
      <c r="X15" s="72">
        <f t="shared" si="4"/>
        <v>0.95652173913043481</v>
      </c>
      <c r="Y15" s="77">
        <f>W14/W11</f>
        <v>0.76666666666666672</v>
      </c>
      <c r="AA15" s="71">
        <v>12</v>
      </c>
      <c r="AB15" s="68">
        <v>8</v>
      </c>
      <c r="AC15" s="74">
        <f t="shared" si="5"/>
        <v>1</v>
      </c>
      <c r="AD15" s="77">
        <f>AB14/AB11</f>
        <v>0.8</v>
      </c>
      <c r="AF15" s="71">
        <v>12</v>
      </c>
      <c r="AG15" s="68">
        <v>5</v>
      </c>
      <c r="AH15" s="74">
        <f t="shared" si="6"/>
        <v>1</v>
      </c>
      <c r="AI15" s="77"/>
    </row>
    <row r="16" spans="2:41" x14ac:dyDescent="0.25">
      <c r="B16" s="71">
        <v>13</v>
      </c>
      <c r="C16" s="64">
        <v>100</v>
      </c>
      <c r="D16" s="72">
        <f t="shared" si="0"/>
        <v>0.90909090909090906</v>
      </c>
      <c r="E16" s="66"/>
      <c r="G16" s="71">
        <v>13</v>
      </c>
      <c r="H16" s="64">
        <f>H11*0.5</f>
        <v>55</v>
      </c>
      <c r="I16" s="72">
        <f t="shared" si="1"/>
        <v>0.84615384615384615</v>
      </c>
      <c r="J16" s="66"/>
      <c r="L16" s="71">
        <v>13</v>
      </c>
      <c r="M16" s="68">
        <v>32</v>
      </c>
      <c r="N16" s="72">
        <f t="shared" si="2"/>
        <v>0.8</v>
      </c>
      <c r="O16" s="66"/>
      <c r="Q16" s="71">
        <v>13</v>
      </c>
      <c r="R16" s="68">
        <v>22</v>
      </c>
      <c r="S16" s="72">
        <f t="shared" si="3"/>
        <v>0.95652173913043481</v>
      </c>
      <c r="T16" s="66"/>
      <c r="V16" s="71">
        <v>13</v>
      </c>
      <c r="W16" s="68">
        <v>21</v>
      </c>
      <c r="X16" s="72">
        <f t="shared" si="4"/>
        <v>0.95454545454545459</v>
      </c>
      <c r="Y16" s="66"/>
      <c r="AA16" s="71">
        <v>13</v>
      </c>
      <c r="AB16" s="68">
        <v>7</v>
      </c>
      <c r="AC16" s="74">
        <f t="shared" si="5"/>
        <v>0.875</v>
      </c>
      <c r="AD16" s="66"/>
      <c r="AF16" s="71">
        <v>13</v>
      </c>
      <c r="AG16" s="68">
        <v>4</v>
      </c>
      <c r="AH16" s="74">
        <f t="shared" si="6"/>
        <v>0.8</v>
      </c>
      <c r="AI16" s="66"/>
    </row>
    <row r="17" spans="2:35" x14ac:dyDescent="0.25">
      <c r="B17" s="71">
        <v>14</v>
      </c>
      <c r="C17" s="64">
        <v>95</v>
      </c>
      <c r="D17" s="72">
        <f t="shared" si="0"/>
        <v>0.95</v>
      </c>
      <c r="E17" s="66"/>
      <c r="G17" s="71">
        <v>14</v>
      </c>
      <c r="H17" s="64">
        <f>H16</f>
        <v>55</v>
      </c>
      <c r="I17" s="72">
        <f t="shared" si="1"/>
        <v>1</v>
      </c>
      <c r="J17" s="66"/>
      <c r="L17" s="71">
        <v>14</v>
      </c>
      <c r="M17" s="68">
        <f>M16</f>
        <v>32</v>
      </c>
      <c r="N17" s="72">
        <f t="shared" si="2"/>
        <v>1</v>
      </c>
      <c r="O17" s="66"/>
      <c r="Q17" s="71">
        <v>14</v>
      </c>
      <c r="R17" s="68">
        <v>21</v>
      </c>
      <c r="S17" s="72">
        <f t="shared" si="3"/>
        <v>0.95454545454545459</v>
      </c>
      <c r="T17" s="66"/>
      <c r="V17" s="71">
        <v>14</v>
      </c>
      <c r="W17" s="68">
        <v>20</v>
      </c>
      <c r="X17" s="72">
        <f t="shared" si="4"/>
        <v>0.95238095238095233</v>
      </c>
      <c r="Y17" s="66"/>
      <c r="AA17" s="71">
        <v>14</v>
      </c>
      <c r="AB17" s="68">
        <v>7</v>
      </c>
      <c r="AC17" s="74">
        <f t="shared" si="5"/>
        <v>1</v>
      </c>
      <c r="AD17" s="66"/>
      <c r="AF17" s="71">
        <v>14</v>
      </c>
      <c r="AG17" s="68">
        <v>4</v>
      </c>
      <c r="AH17" s="74">
        <f t="shared" si="6"/>
        <v>1</v>
      </c>
      <c r="AI17" s="66"/>
    </row>
    <row r="18" spans="2:35" x14ac:dyDescent="0.25">
      <c r="B18" s="71">
        <v>15</v>
      </c>
      <c r="C18" s="64">
        <v>95</v>
      </c>
      <c r="D18" s="72">
        <f t="shared" si="0"/>
        <v>1</v>
      </c>
      <c r="E18" s="66"/>
      <c r="G18" s="71">
        <v>15</v>
      </c>
      <c r="H18" s="64">
        <f>H17</f>
        <v>55</v>
      </c>
      <c r="I18" s="72">
        <f t="shared" si="1"/>
        <v>1</v>
      </c>
      <c r="J18" s="66"/>
      <c r="L18" s="71">
        <v>15</v>
      </c>
      <c r="M18" s="68">
        <f>M17</f>
        <v>32</v>
      </c>
      <c r="N18" s="72">
        <f t="shared" si="2"/>
        <v>1</v>
      </c>
      <c r="O18" s="66"/>
      <c r="Q18" s="71">
        <v>15</v>
      </c>
      <c r="R18" s="68">
        <v>20</v>
      </c>
      <c r="S18" s="72">
        <f t="shared" si="3"/>
        <v>0.95238095238095233</v>
      </c>
      <c r="T18" s="66"/>
      <c r="V18" s="71">
        <v>15</v>
      </c>
      <c r="W18" s="68">
        <v>19</v>
      </c>
      <c r="X18" s="72">
        <f t="shared" si="4"/>
        <v>0.95</v>
      </c>
      <c r="Y18" s="66"/>
      <c r="AA18" s="71">
        <v>15</v>
      </c>
      <c r="AB18" s="68">
        <v>7</v>
      </c>
      <c r="AC18" s="74">
        <f t="shared" si="5"/>
        <v>1</v>
      </c>
      <c r="AD18" s="66"/>
      <c r="AF18" s="71">
        <v>15</v>
      </c>
      <c r="AG18" s="68">
        <v>4</v>
      </c>
      <c r="AH18" s="74">
        <f t="shared" si="6"/>
        <v>1</v>
      </c>
      <c r="AI18" s="66"/>
    </row>
    <row r="19" spans="2:35" x14ac:dyDescent="0.25">
      <c r="B19" s="71">
        <v>16</v>
      </c>
      <c r="C19" s="64">
        <v>90</v>
      </c>
      <c r="D19" s="72">
        <f t="shared" si="0"/>
        <v>0.94736842105263153</v>
      </c>
      <c r="E19" s="77">
        <f>IF(C11=0,0,IF(C19=0,0,C19/C11))</f>
        <v>0.5</v>
      </c>
      <c r="G19" s="71">
        <v>16</v>
      </c>
      <c r="H19" s="64">
        <f>H18</f>
        <v>55</v>
      </c>
      <c r="I19" s="72">
        <f t="shared" si="1"/>
        <v>1</v>
      </c>
      <c r="J19" s="77">
        <f>IF(H11=0,0,IF(H19=0,0,H19/H11))</f>
        <v>0.5</v>
      </c>
      <c r="L19" s="71">
        <v>16</v>
      </c>
      <c r="M19" s="68">
        <f>M18</f>
        <v>32</v>
      </c>
      <c r="N19" s="72">
        <f t="shared" si="2"/>
        <v>1</v>
      </c>
      <c r="O19" s="77">
        <f>IF(M11=0,0,IF(M19=0,0,M19/M11))</f>
        <v>0.49230769230769234</v>
      </c>
      <c r="Q19" s="71">
        <v>16</v>
      </c>
      <c r="R19" s="68">
        <v>19</v>
      </c>
      <c r="S19" s="72">
        <f t="shared" si="3"/>
        <v>0.95</v>
      </c>
      <c r="T19" s="77">
        <f>IF(R11=0,0,IF(R19=0,0,R19/R11))</f>
        <v>0.5</v>
      </c>
      <c r="V19" s="71">
        <v>16</v>
      </c>
      <c r="W19" s="68">
        <v>17</v>
      </c>
      <c r="X19" s="72">
        <f t="shared" si="4"/>
        <v>0.89473684210526316</v>
      </c>
      <c r="Y19" s="77">
        <f>IF(W11=0,0,IF(W19=0,0,W19/W11))</f>
        <v>0.56666666666666665</v>
      </c>
      <c r="AA19" s="71">
        <v>16</v>
      </c>
      <c r="AB19" s="68">
        <v>7</v>
      </c>
      <c r="AC19" s="74">
        <f t="shared" si="5"/>
        <v>1</v>
      </c>
      <c r="AD19" s="77">
        <f>IF(AB11=0,0,IF(AB19=0,0,AB19/AB11))</f>
        <v>0.7</v>
      </c>
      <c r="AF19" s="71">
        <v>16</v>
      </c>
      <c r="AG19" s="68">
        <v>4</v>
      </c>
      <c r="AH19" s="74">
        <f t="shared" si="6"/>
        <v>1</v>
      </c>
      <c r="AI19" s="77"/>
    </row>
    <row r="20" spans="2:35" x14ac:dyDescent="0.25">
      <c r="B20" s="80">
        <v>17</v>
      </c>
      <c r="C20" s="64">
        <v>85</v>
      </c>
      <c r="D20" s="75">
        <f t="shared" si="0"/>
        <v>0.94444444444444442</v>
      </c>
      <c r="E20" s="81" t="s">
        <v>37</v>
      </c>
      <c r="G20" s="80">
        <v>17</v>
      </c>
      <c r="H20" s="64">
        <v>50</v>
      </c>
      <c r="I20" s="75">
        <f t="shared" si="1"/>
        <v>0.90909090909090906</v>
      </c>
      <c r="J20" s="81" t="s">
        <v>37</v>
      </c>
      <c r="L20" s="80">
        <v>17</v>
      </c>
      <c r="M20" s="68">
        <v>29</v>
      </c>
      <c r="N20" s="75">
        <f t="shared" si="2"/>
        <v>0.90625</v>
      </c>
      <c r="O20" s="81" t="s">
        <v>37</v>
      </c>
      <c r="Q20" s="80">
        <v>17</v>
      </c>
      <c r="R20" s="68">
        <v>17</v>
      </c>
      <c r="S20" s="75">
        <f t="shared" si="3"/>
        <v>0.89473684210526316</v>
      </c>
      <c r="T20" s="81" t="s">
        <v>37</v>
      </c>
      <c r="V20" s="80">
        <v>17</v>
      </c>
      <c r="W20" s="68">
        <v>16</v>
      </c>
      <c r="X20" s="75">
        <f t="shared" si="4"/>
        <v>0.94117647058823528</v>
      </c>
      <c r="Y20" s="81" t="s">
        <v>37</v>
      </c>
      <c r="AA20" s="80">
        <v>17</v>
      </c>
      <c r="AB20" s="68">
        <v>6</v>
      </c>
      <c r="AC20" s="74">
        <f t="shared" si="5"/>
        <v>0.8571428571428571</v>
      </c>
      <c r="AD20" s="81" t="s">
        <v>37</v>
      </c>
      <c r="AF20" s="80">
        <v>17</v>
      </c>
      <c r="AG20" s="68">
        <v>4</v>
      </c>
      <c r="AH20" s="74">
        <f t="shared" si="6"/>
        <v>1</v>
      </c>
      <c r="AI20" s="81"/>
    </row>
    <row r="21" spans="2:35" x14ac:dyDescent="0.25">
      <c r="B21" s="71">
        <v>18</v>
      </c>
      <c r="C21" s="64">
        <v>70</v>
      </c>
      <c r="D21" s="72">
        <f t="shared" si="0"/>
        <v>0.82352941176470584</v>
      </c>
      <c r="E21" s="77">
        <f>C21/C19</f>
        <v>0.77777777777777779</v>
      </c>
      <c r="G21" s="71">
        <v>18</v>
      </c>
      <c r="H21" s="64">
        <v>38</v>
      </c>
      <c r="I21" s="72">
        <f t="shared" si="1"/>
        <v>0.76</v>
      </c>
      <c r="J21" s="77">
        <f>H21/H19</f>
        <v>0.69090909090909092</v>
      </c>
      <c r="L21" s="71">
        <v>18</v>
      </c>
      <c r="M21" s="68">
        <v>22</v>
      </c>
      <c r="N21" s="72">
        <f t="shared" si="2"/>
        <v>0.75862068965517238</v>
      </c>
      <c r="O21" s="77">
        <f>M21/M19</f>
        <v>0.6875</v>
      </c>
      <c r="Q21" s="71">
        <v>18</v>
      </c>
      <c r="R21" s="68">
        <v>15</v>
      </c>
      <c r="S21" s="72">
        <f t="shared" si="3"/>
        <v>0.88235294117647056</v>
      </c>
      <c r="T21" s="77">
        <f>R21/R19</f>
        <v>0.78947368421052633</v>
      </c>
      <c r="V21" s="71">
        <v>18</v>
      </c>
      <c r="W21" s="68">
        <v>14</v>
      </c>
      <c r="X21" s="72">
        <f t="shared" si="4"/>
        <v>0.875</v>
      </c>
      <c r="Y21" s="77">
        <f>W21/W19</f>
        <v>0.82352941176470584</v>
      </c>
      <c r="AA21" s="71">
        <v>18</v>
      </c>
      <c r="AB21" s="68">
        <v>5</v>
      </c>
      <c r="AC21" s="74">
        <f t="shared" si="5"/>
        <v>0.83333333333333337</v>
      </c>
      <c r="AD21" s="77">
        <f>AB21/AB19</f>
        <v>0.7142857142857143</v>
      </c>
      <c r="AF21" s="71">
        <v>18</v>
      </c>
      <c r="AG21" s="68">
        <v>3</v>
      </c>
      <c r="AH21" s="74">
        <f t="shared" si="6"/>
        <v>0.75</v>
      </c>
      <c r="AI21" s="77"/>
    </row>
    <row r="22" spans="2:35" x14ac:dyDescent="0.25">
      <c r="B22" s="71">
        <v>19</v>
      </c>
      <c r="C22" s="64">
        <v>65</v>
      </c>
      <c r="D22" s="72">
        <f t="shared" si="0"/>
        <v>0.9285714285714286</v>
      </c>
      <c r="E22" s="66"/>
      <c r="G22" s="71">
        <v>19</v>
      </c>
      <c r="H22" s="64">
        <v>27</v>
      </c>
      <c r="I22" s="72">
        <f t="shared" si="1"/>
        <v>0.71052631578947367</v>
      </c>
      <c r="J22" s="66"/>
      <c r="L22" s="71">
        <v>19</v>
      </c>
      <c r="M22" s="68">
        <f>M19*0.5</f>
        <v>16</v>
      </c>
      <c r="N22" s="72">
        <f t="shared" si="2"/>
        <v>0.72727272727272729</v>
      </c>
      <c r="O22" s="66"/>
      <c r="Q22" s="71">
        <v>19</v>
      </c>
      <c r="R22" s="68">
        <v>13</v>
      </c>
      <c r="S22" s="72">
        <f t="shared" si="3"/>
        <v>0.8666666666666667</v>
      </c>
      <c r="T22" s="66"/>
      <c r="V22" s="71">
        <v>19</v>
      </c>
      <c r="W22" s="68">
        <v>12</v>
      </c>
      <c r="X22" s="72">
        <f t="shared" si="4"/>
        <v>0.8571428571428571</v>
      </c>
      <c r="Y22" s="66"/>
      <c r="AA22" s="71">
        <v>19</v>
      </c>
      <c r="AB22" s="68">
        <v>4</v>
      </c>
      <c r="AC22" s="74">
        <f t="shared" si="5"/>
        <v>0.8</v>
      </c>
      <c r="AD22" s="66"/>
      <c r="AF22" s="71">
        <v>19</v>
      </c>
      <c r="AG22" s="68">
        <v>2</v>
      </c>
      <c r="AH22" s="74">
        <f t="shared" si="6"/>
        <v>0.66666666666666663</v>
      </c>
      <c r="AI22" s="66"/>
    </row>
    <row r="23" spans="2:35" x14ac:dyDescent="0.25">
      <c r="B23" s="71">
        <v>20</v>
      </c>
      <c r="C23" s="64">
        <v>60</v>
      </c>
      <c r="D23" s="72">
        <f t="shared" si="0"/>
        <v>0.92307692307692313</v>
      </c>
      <c r="E23" s="77">
        <f>C23/C19</f>
        <v>0.66666666666666663</v>
      </c>
      <c r="G23" s="71">
        <v>20</v>
      </c>
      <c r="H23" s="64">
        <f>H22</f>
        <v>27</v>
      </c>
      <c r="I23" s="72">
        <f t="shared" si="1"/>
        <v>1</v>
      </c>
      <c r="J23" s="77">
        <f>H23/H19</f>
        <v>0.49090909090909091</v>
      </c>
      <c r="L23" s="71">
        <v>20</v>
      </c>
      <c r="M23" s="68">
        <f>M22</f>
        <v>16</v>
      </c>
      <c r="N23" s="72">
        <f t="shared" si="2"/>
        <v>1</v>
      </c>
      <c r="O23" s="77">
        <f>M23/M19</f>
        <v>0.5</v>
      </c>
      <c r="Q23" s="71">
        <v>20</v>
      </c>
      <c r="R23" s="68">
        <v>12</v>
      </c>
      <c r="S23" s="72">
        <f t="shared" si="3"/>
        <v>0.92307692307692313</v>
      </c>
      <c r="T23" s="77">
        <f>R23/R19</f>
        <v>0.63157894736842102</v>
      </c>
      <c r="V23" s="71">
        <v>20</v>
      </c>
      <c r="W23" s="68">
        <v>10</v>
      </c>
      <c r="X23" s="72">
        <f t="shared" si="4"/>
        <v>0.83333333333333337</v>
      </c>
      <c r="Y23" s="77">
        <f>W23/W19</f>
        <v>0.58823529411764708</v>
      </c>
      <c r="AA23" s="71">
        <v>20</v>
      </c>
      <c r="AB23" s="68">
        <v>4</v>
      </c>
      <c r="AC23" s="74">
        <f t="shared" si="5"/>
        <v>1</v>
      </c>
      <c r="AD23" s="77">
        <f>AB23/AB19</f>
        <v>0.5714285714285714</v>
      </c>
      <c r="AF23" s="71">
        <v>20</v>
      </c>
      <c r="AG23" s="68">
        <v>2</v>
      </c>
      <c r="AH23" s="74">
        <f t="shared" si="6"/>
        <v>1</v>
      </c>
      <c r="AI23" s="77"/>
    </row>
    <row r="24" spans="2:35" x14ac:dyDescent="0.25">
      <c r="B24" s="71">
        <v>21</v>
      </c>
      <c r="C24" s="64">
        <v>60</v>
      </c>
      <c r="D24" s="72">
        <f>IF(C24=0,0,IF(C23=0,0,C24/C23))</f>
        <v>1</v>
      </c>
      <c r="E24" s="77">
        <f>C24/C19</f>
        <v>0.66666666666666663</v>
      </c>
      <c r="G24" s="71">
        <v>21</v>
      </c>
      <c r="H24" s="64">
        <v>21</v>
      </c>
      <c r="I24" s="72">
        <f t="shared" si="1"/>
        <v>0.77777777777777779</v>
      </c>
      <c r="J24" s="77"/>
      <c r="L24" s="71">
        <v>21</v>
      </c>
      <c r="M24" s="68">
        <v>12</v>
      </c>
      <c r="N24" s="72">
        <f t="shared" si="2"/>
        <v>0.75</v>
      </c>
      <c r="O24" s="77"/>
      <c r="Q24" s="71">
        <v>21</v>
      </c>
      <c r="R24" s="68">
        <v>9</v>
      </c>
      <c r="S24" s="72">
        <f t="shared" si="3"/>
        <v>0.75</v>
      </c>
      <c r="T24" s="77"/>
      <c r="V24" s="71">
        <v>21</v>
      </c>
      <c r="W24" s="68">
        <v>8</v>
      </c>
      <c r="X24" s="72">
        <f t="shared" si="4"/>
        <v>0.8</v>
      </c>
      <c r="Y24" s="77"/>
      <c r="AA24" s="71">
        <v>21</v>
      </c>
      <c r="AB24" s="68">
        <v>3</v>
      </c>
      <c r="AC24" s="74">
        <f t="shared" si="5"/>
        <v>0.75</v>
      </c>
      <c r="AD24" s="77"/>
      <c r="AF24" s="71">
        <v>21</v>
      </c>
      <c r="AG24" s="68">
        <v>1</v>
      </c>
      <c r="AH24" s="74">
        <f t="shared" si="6"/>
        <v>0.5</v>
      </c>
      <c r="AI24" s="77"/>
    </row>
    <row r="25" spans="2:35" x14ac:dyDescent="0.25">
      <c r="B25" s="71">
        <v>22</v>
      </c>
      <c r="C25" s="64">
        <v>56</v>
      </c>
      <c r="D25" s="72">
        <f t="shared" si="0"/>
        <v>0.93333333333333335</v>
      </c>
      <c r="E25" s="66"/>
      <c r="G25" s="71">
        <v>22</v>
      </c>
      <c r="H25" s="64">
        <f>H24</f>
        <v>21</v>
      </c>
      <c r="I25" s="72">
        <f t="shared" si="1"/>
        <v>1</v>
      </c>
      <c r="J25" s="66"/>
      <c r="L25" s="71">
        <v>22</v>
      </c>
      <c r="M25" s="68">
        <f>M24</f>
        <v>12</v>
      </c>
      <c r="N25" s="72">
        <f t="shared" si="2"/>
        <v>1</v>
      </c>
      <c r="O25" s="66"/>
      <c r="Q25" s="71">
        <v>22</v>
      </c>
      <c r="R25" s="68">
        <f>R24</f>
        <v>9</v>
      </c>
      <c r="S25" s="72">
        <f t="shared" si="3"/>
        <v>1</v>
      </c>
      <c r="T25" s="66"/>
      <c r="V25" s="71">
        <v>22</v>
      </c>
      <c r="W25" s="68">
        <f t="shared" ref="W25:W34" si="7">W24</f>
        <v>8</v>
      </c>
      <c r="X25" s="72">
        <f t="shared" si="4"/>
        <v>1</v>
      </c>
      <c r="Y25" s="66"/>
      <c r="AA25" s="71">
        <v>22</v>
      </c>
      <c r="AB25" s="68">
        <v>3</v>
      </c>
      <c r="AC25" s="74">
        <f t="shared" si="5"/>
        <v>1</v>
      </c>
      <c r="AD25" s="66"/>
      <c r="AF25" s="71">
        <v>22</v>
      </c>
      <c r="AG25" s="68">
        <v>1</v>
      </c>
      <c r="AH25" s="74">
        <f t="shared" si="6"/>
        <v>1</v>
      </c>
      <c r="AI25" s="66"/>
    </row>
    <row r="26" spans="2:35" x14ac:dyDescent="0.25">
      <c r="B26" s="71">
        <v>23</v>
      </c>
      <c r="C26" s="64">
        <v>53</v>
      </c>
      <c r="D26" s="72">
        <f t="shared" si="0"/>
        <v>0.9464285714285714</v>
      </c>
      <c r="E26" s="66"/>
      <c r="G26" s="71">
        <v>23</v>
      </c>
      <c r="H26" s="64">
        <f t="shared" ref="H26:H35" si="8">H25</f>
        <v>21</v>
      </c>
      <c r="I26" s="72">
        <f t="shared" si="1"/>
        <v>1</v>
      </c>
      <c r="J26" s="66"/>
      <c r="L26" s="71">
        <v>23</v>
      </c>
      <c r="M26" s="68">
        <f t="shared" ref="M26:M35" si="9">M25</f>
        <v>12</v>
      </c>
      <c r="N26" s="72">
        <f t="shared" si="2"/>
        <v>1</v>
      </c>
      <c r="O26" s="66"/>
      <c r="Q26" s="71">
        <v>23</v>
      </c>
      <c r="R26" s="68">
        <v>8</v>
      </c>
      <c r="S26" s="72">
        <f t="shared" si="3"/>
        <v>0.88888888888888884</v>
      </c>
      <c r="T26" s="66"/>
      <c r="V26" s="71">
        <v>23</v>
      </c>
      <c r="W26" s="68">
        <v>7</v>
      </c>
      <c r="X26" s="72">
        <f t="shared" si="4"/>
        <v>0.875</v>
      </c>
      <c r="Y26" s="66"/>
      <c r="AA26" s="71">
        <v>23</v>
      </c>
      <c r="AB26" s="68">
        <v>3</v>
      </c>
      <c r="AC26" s="74">
        <f t="shared" si="5"/>
        <v>1</v>
      </c>
      <c r="AD26" s="66"/>
      <c r="AF26" s="71">
        <v>23</v>
      </c>
      <c r="AG26" s="68">
        <v>1</v>
      </c>
      <c r="AH26" s="74">
        <f t="shared" si="6"/>
        <v>1</v>
      </c>
      <c r="AI26" s="66"/>
    </row>
    <row r="27" spans="2:35" x14ac:dyDescent="0.25">
      <c r="B27" s="71">
        <v>24</v>
      </c>
      <c r="C27" s="64">
        <v>53</v>
      </c>
      <c r="D27" s="72">
        <f t="shared" si="0"/>
        <v>1</v>
      </c>
      <c r="E27" s="77">
        <f>C27/C19</f>
        <v>0.58888888888888891</v>
      </c>
      <c r="G27" s="71">
        <v>24</v>
      </c>
      <c r="H27" s="64">
        <f t="shared" si="8"/>
        <v>21</v>
      </c>
      <c r="I27" s="72">
        <f t="shared" si="1"/>
        <v>1</v>
      </c>
      <c r="J27" s="77">
        <f>H27/H19</f>
        <v>0.38181818181818183</v>
      </c>
      <c r="L27" s="71">
        <v>24</v>
      </c>
      <c r="M27" s="68">
        <f t="shared" si="9"/>
        <v>12</v>
      </c>
      <c r="N27" s="72">
        <f t="shared" si="2"/>
        <v>1</v>
      </c>
      <c r="O27" s="77">
        <f>M27/M19</f>
        <v>0.375</v>
      </c>
      <c r="Q27" s="71">
        <v>24</v>
      </c>
      <c r="R27" s="68">
        <f t="shared" ref="R27:R35" si="10">R26</f>
        <v>8</v>
      </c>
      <c r="S27" s="72">
        <f t="shared" si="3"/>
        <v>1</v>
      </c>
      <c r="T27" s="77">
        <f>R27/R19</f>
        <v>0.42105263157894735</v>
      </c>
      <c r="V27" s="71">
        <v>24</v>
      </c>
      <c r="W27" s="68">
        <v>7</v>
      </c>
      <c r="X27" s="72">
        <f t="shared" si="4"/>
        <v>1</v>
      </c>
      <c r="Y27" s="77">
        <f>W27/W19</f>
        <v>0.41176470588235292</v>
      </c>
      <c r="AA27" s="71">
        <v>24</v>
      </c>
      <c r="AB27" s="68">
        <v>3</v>
      </c>
      <c r="AC27" s="74">
        <f t="shared" si="5"/>
        <v>1</v>
      </c>
      <c r="AD27" s="77">
        <f>AB27/AB19</f>
        <v>0.42857142857142855</v>
      </c>
      <c r="AF27" s="71">
        <v>24</v>
      </c>
      <c r="AG27" s="68">
        <v>1</v>
      </c>
      <c r="AH27" s="74">
        <f t="shared" si="6"/>
        <v>1</v>
      </c>
      <c r="AI27" s="77"/>
    </row>
    <row r="28" spans="2:35" x14ac:dyDescent="0.25">
      <c r="B28" s="71">
        <v>25</v>
      </c>
      <c r="C28" s="64">
        <v>50</v>
      </c>
      <c r="D28" s="72">
        <f t="shared" si="0"/>
        <v>0.94339622641509435</v>
      </c>
      <c r="E28" s="66"/>
      <c r="G28" s="71">
        <v>25</v>
      </c>
      <c r="H28" s="64">
        <v>18</v>
      </c>
      <c r="I28" s="72">
        <f t="shared" si="1"/>
        <v>0.8571428571428571</v>
      </c>
      <c r="J28" s="66"/>
      <c r="L28" s="71">
        <v>25</v>
      </c>
      <c r="M28" s="68">
        <v>10</v>
      </c>
      <c r="N28" s="72">
        <f t="shared" si="2"/>
        <v>0.83333333333333337</v>
      </c>
      <c r="O28" s="66"/>
      <c r="Q28" s="71">
        <v>25</v>
      </c>
      <c r="R28" s="68">
        <v>6</v>
      </c>
      <c r="S28" s="72">
        <f t="shared" si="3"/>
        <v>0.75</v>
      </c>
      <c r="T28" s="66"/>
      <c r="V28" s="71">
        <v>25</v>
      </c>
      <c r="W28" s="68">
        <v>5</v>
      </c>
      <c r="X28" s="72">
        <f t="shared" si="4"/>
        <v>0.7142857142857143</v>
      </c>
      <c r="Y28" s="66"/>
      <c r="AA28" s="71">
        <v>25</v>
      </c>
      <c r="AB28" s="68">
        <v>2</v>
      </c>
      <c r="AC28" s="74">
        <f t="shared" si="5"/>
        <v>0.66666666666666663</v>
      </c>
      <c r="AD28" s="66"/>
      <c r="AF28" s="71">
        <v>25</v>
      </c>
      <c r="AG28" s="68">
        <v>1</v>
      </c>
      <c r="AH28" s="74">
        <f t="shared" si="6"/>
        <v>1</v>
      </c>
      <c r="AI28" s="66"/>
    </row>
    <row r="29" spans="2:35" x14ac:dyDescent="0.25">
      <c r="B29" s="82">
        <v>26</v>
      </c>
      <c r="C29" s="64">
        <v>48</v>
      </c>
      <c r="D29" s="72">
        <f t="shared" si="0"/>
        <v>0.96</v>
      </c>
      <c r="E29" s="66"/>
      <c r="G29" s="82">
        <v>26</v>
      </c>
      <c r="H29" s="64">
        <f t="shared" si="8"/>
        <v>18</v>
      </c>
      <c r="I29" s="72">
        <f t="shared" si="1"/>
        <v>1</v>
      </c>
      <c r="J29" s="66"/>
      <c r="L29" s="82">
        <v>26</v>
      </c>
      <c r="M29" s="68">
        <f t="shared" si="9"/>
        <v>10</v>
      </c>
      <c r="N29" s="72">
        <f t="shared" si="2"/>
        <v>1</v>
      </c>
      <c r="O29" s="66"/>
      <c r="Q29" s="82">
        <v>26</v>
      </c>
      <c r="R29" s="68">
        <v>6</v>
      </c>
      <c r="S29" s="72">
        <f t="shared" si="3"/>
        <v>1</v>
      </c>
      <c r="T29" s="66"/>
      <c r="V29" s="82">
        <v>26</v>
      </c>
      <c r="W29" s="68">
        <v>5</v>
      </c>
      <c r="X29" s="72">
        <f t="shared" si="4"/>
        <v>1</v>
      </c>
      <c r="Y29" s="66"/>
      <c r="AA29" s="82">
        <v>26</v>
      </c>
      <c r="AB29" s="68">
        <v>2</v>
      </c>
      <c r="AC29" s="74">
        <f t="shared" si="5"/>
        <v>1</v>
      </c>
      <c r="AD29" s="66"/>
      <c r="AF29" s="82">
        <v>26</v>
      </c>
      <c r="AG29" s="68">
        <v>1</v>
      </c>
      <c r="AH29" s="74">
        <f t="shared" si="6"/>
        <v>1</v>
      </c>
      <c r="AI29" s="66"/>
    </row>
    <row r="30" spans="2:35" x14ac:dyDescent="0.25">
      <c r="B30" s="82">
        <v>27</v>
      </c>
      <c r="C30" s="64">
        <v>45</v>
      </c>
      <c r="D30" s="72">
        <f t="shared" si="0"/>
        <v>0.9375</v>
      </c>
      <c r="E30" s="66"/>
      <c r="G30" s="82">
        <v>27</v>
      </c>
      <c r="H30" s="64">
        <f t="shared" si="8"/>
        <v>18</v>
      </c>
      <c r="I30" s="72">
        <f t="shared" si="1"/>
        <v>1</v>
      </c>
      <c r="J30" s="66"/>
      <c r="L30" s="82">
        <v>27</v>
      </c>
      <c r="M30" s="68">
        <f t="shared" si="9"/>
        <v>10</v>
      </c>
      <c r="N30" s="72">
        <f t="shared" si="2"/>
        <v>1</v>
      </c>
      <c r="O30" s="66"/>
      <c r="Q30" s="82">
        <v>27</v>
      </c>
      <c r="R30" s="68">
        <f t="shared" si="10"/>
        <v>6</v>
      </c>
      <c r="S30" s="72">
        <f t="shared" si="3"/>
        <v>1</v>
      </c>
      <c r="T30" s="66"/>
      <c r="V30" s="82">
        <v>27</v>
      </c>
      <c r="W30" s="68">
        <f t="shared" si="7"/>
        <v>5</v>
      </c>
      <c r="X30" s="72">
        <f t="shared" si="4"/>
        <v>1</v>
      </c>
      <c r="Y30" s="66"/>
      <c r="AA30" s="82">
        <v>27</v>
      </c>
      <c r="AB30" s="68">
        <v>2</v>
      </c>
      <c r="AC30" s="74">
        <f t="shared" si="5"/>
        <v>1</v>
      </c>
      <c r="AD30" s="66"/>
      <c r="AF30" s="82">
        <v>27</v>
      </c>
      <c r="AG30" s="68">
        <v>1</v>
      </c>
      <c r="AH30" s="74">
        <f t="shared" si="6"/>
        <v>1</v>
      </c>
      <c r="AI30" s="66"/>
    </row>
    <row r="31" spans="2:35" x14ac:dyDescent="0.25">
      <c r="B31" s="82">
        <v>28</v>
      </c>
      <c r="C31" s="64">
        <v>45</v>
      </c>
      <c r="D31" s="72">
        <f t="shared" si="0"/>
        <v>1</v>
      </c>
      <c r="E31" s="66"/>
      <c r="G31" s="82">
        <v>28</v>
      </c>
      <c r="H31" s="64">
        <f t="shared" si="8"/>
        <v>18</v>
      </c>
      <c r="I31" s="72">
        <f t="shared" si="1"/>
        <v>1</v>
      </c>
      <c r="J31" s="66"/>
      <c r="L31" s="82">
        <v>28</v>
      </c>
      <c r="M31" s="68">
        <f t="shared" si="9"/>
        <v>10</v>
      </c>
      <c r="N31" s="72">
        <f t="shared" si="2"/>
        <v>1</v>
      </c>
      <c r="O31" s="66"/>
      <c r="Q31" s="82">
        <v>28</v>
      </c>
      <c r="R31" s="68">
        <f t="shared" si="10"/>
        <v>6</v>
      </c>
      <c r="S31" s="72">
        <f t="shared" si="3"/>
        <v>1</v>
      </c>
      <c r="T31" s="66"/>
      <c r="V31" s="82">
        <v>28</v>
      </c>
      <c r="W31" s="68">
        <f t="shared" si="7"/>
        <v>5</v>
      </c>
      <c r="X31" s="72">
        <f t="shared" si="4"/>
        <v>1</v>
      </c>
      <c r="Y31" s="66"/>
      <c r="AA31" s="82">
        <v>28</v>
      </c>
      <c r="AB31" s="68">
        <v>2</v>
      </c>
      <c r="AC31" s="74">
        <f t="shared" si="5"/>
        <v>1</v>
      </c>
      <c r="AD31" s="66"/>
      <c r="AF31" s="82">
        <v>28</v>
      </c>
      <c r="AG31" s="68">
        <v>1</v>
      </c>
      <c r="AH31" s="74">
        <f t="shared" si="6"/>
        <v>1</v>
      </c>
      <c r="AI31" s="66"/>
    </row>
    <row r="32" spans="2:35" x14ac:dyDescent="0.25">
      <c r="B32" s="82">
        <v>29</v>
      </c>
      <c r="C32" s="64">
        <v>43</v>
      </c>
      <c r="D32" s="72">
        <f t="shared" si="0"/>
        <v>0.9555555555555556</v>
      </c>
      <c r="E32" s="66"/>
      <c r="G32" s="82">
        <v>29</v>
      </c>
      <c r="H32" s="64">
        <f t="shared" si="8"/>
        <v>18</v>
      </c>
      <c r="I32" s="72">
        <f t="shared" si="1"/>
        <v>1</v>
      </c>
      <c r="J32" s="66"/>
      <c r="L32" s="82">
        <v>29</v>
      </c>
      <c r="M32" s="68">
        <f t="shared" si="9"/>
        <v>10</v>
      </c>
      <c r="N32" s="72">
        <f t="shared" si="2"/>
        <v>1</v>
      </c>
      <c r="O32" s="66"/>
      <c r="Q32" s="82">
        <v>29</v>
      </c>
      <c r="R32" s="68">
        <f t="shared" si="10"/>
        <v>6</v>
      </c>
      <c r="S32" s="72">
        <f t="shared" si="3"/>
        <v>1</v>
      </c>
      <c r="T32" s="66"/>
      <c r="V32" s="82">
        <v>29</v>
      </c>
      <c r="W32" s="68">
        <f t="shared" si="7"/>
        <v>5</v>
      </c>
      <c r="X32" s="72">
        <f t="shared" si="4"/>
        <v>1</v>
      </c>
      <c r="Y32" s="66"/>
      <c r="AA32" s="82">
        <v>29</v>
      </c>
      <c r="AB32" s="68">
        <v>2</v>
      </c>
      <c r="AC32" s="74">
        <f t="shared" si="5"/>
        <v>1</v>
      </c>
      <c r="AD32" s="66"/>
      <c r="AF32" s="82">
        <v>29</v>
      </c>
      <c r="AG32" s="68">
        <v>1</v>
      </c>
      <c r="AH32" s="74">
        <f t="shared" si="6"/>
        <v>1</v>
      </c>
      <c r="AI32" s="66"/>
    </row>
    <row r="33" spans="2:35" x14ac:dyDescent="0.25">
      <c r="B33" s="82">
        <v>30</v>
      </c>
      <c r="C33" s="64">
        <v>40</v>
      </c>
      <c r="D33" s="72">
        <f t="shared" si="0"/>
        <v>0.93023255813953487</v>
      </c>
      <c r="E33" s="66"/>
      <c r="G33" s="82">
        <v>30</v>
      </c>
      <c r="H33" s="64">
        <f t="shared" si="8"/>
        <v>18</v>
      </c>
      <c r="I33" s="72">
        <f t="shared" si="1"/>
        <v>1</v>
      </c>
      <c r="J33" s="66"/>
      <c r="L33" s="82">
        <v>30</v>
      </c>
      <c r="M33" s="68">
        <f t="shared" si="9"/>
        <v>10</v>
      </c>
      <c r="N33" s="72">
        <f t="shared" si="2"/>
        <v>1</v>
      </c>
      <c r="O33" s="66"/>
      <c r="Q33" s="82">
        <v>30</v>
      </c>
      <c r="R33" s="68">
        <f t="shared" si="10"/>
        <v>6</v>
      </c>
      <c r="S33" s="72">
        <f t="shared" si="3"/>
        <v>1</v>
      </c>
      <c r="T33" s="66"/>
      <c r="V33" s="82">
        <v>30</v>
      </c>
      <c r="W33" s="68">
        <f t="shared" si="7"/>
        <v>5</v>
      </c>
      <c r="X33" s="72">
        <f t="shared" si="4"/>
        <v>1</v>
      </c>
      <c r="Y33" s="66"/>
      <c r="AA33" s="82">
        <v>30</v>
      </c>
      <c r="AB33" s="68">
        <v>2</v>
      </c>
      <c r="AC33" s="74">
        <f t="shared" si="5"/>
        <v>1</v>
      </c>
      <c r="AD33" s="66"/>
      <c r="AF33" s="82">
        <v>30</v>
      </c>
      <c r="AG33" s="68">
        <v>1</v>
      </c>
      <c r="AH33" s="74">
        <f t="shared" si="6"/>
        <v>1</v>
      </c>
      <c r="AI33" s="66"/>
    </row>
    <row r="34" spans="2:35" x14ac:dyDescent="0.25">
      <c r="B34" s="82">
        <v>31</v>
      </c>
      <c r="C34" s="64">
        <v>35</v>
      </c>
      <c r="D34" s="72">
        <f t="shared" si="0"/>
        <v>0.875</v>
      </c>
      <c r="E34" s="66"/>
      <c r="G34" s="82">
        <v>31</v>
      </c>
      <c r="H34" s="64">
        <f t="shared" si="8"/>
        <v>18</v>
      </c>
      <c r="I34" s="72">
        <f t="shared" si="1"/>
        <v>1</v>
      </c>
      <c r="J34" s="66"/>
      <c r="L34" s="82">
        <v>31</v>
      </c>
      <c r="M34" s="68">
        <f t="shared" si="9"/>
        <v>10</v>
      </c>
      <c r="N34" s="72">
        <f t="shared" si="2"/>
        <v>1</v>
      </c>
      <c r="O34" s="66"/>
      <c r="Q34" s="82">
        <v>31</v>
      </c>
      <c r="R34" s="68">
        <f t="shared" si="10"/>
        <v>6</v>
      </c>
      <c r="S34" s="72">
        <f t="shared" si="3"/>
        <v>1</v>
      </c>
      <c r="T34" s="66"/>
      <c r="V34" s="82">
        <v>31</v>
      </c>
      <c r="W34" s="68">
        <f t="shared" si="7"/>
        <v>5</v>
      </c>
      <c r="X34" s="72">
        <f t="shared" si="4"/>
        <v>1</v>
      </c>
      <c r="Y34" s="66"/>
      <c r="AA34" s="82">
        <v>31</v>
      </c>
      <c r="AB34" s="68">
        <v>2</v>
      </c>
      <c r="AC34" s="74">
        <f t="shared" si="5"/>
        <v>1</v>
      </c>
      <c r="AD34" s="66"/>
      <c r="AF34" s="82">
        <v>31</v>
      </c>
      <c r="AG34" s="68">
        <v>1</v>
      </c>
      <c r="AH34" s="74">
        <f t="shared" si="6"/>
        <v>1</v>
      </c>
      <c r="AI34" s="66"/>
    </row>
    <row r="35" spans="2:35" x14ac:dyDescent="0.25">
      <c r="B35" s="82">
        <v>32</v>
      </c>
      <c r="C35" s="64">
        <v>35</v>
      </c>
      <c r="D35" s="72">
        <f t="shared" si="0"/>
        <v>1</v>
      </c>
      <c r="E35" s="77">
        <f>C35/C19</f>
        <v>0.3888888888888889</v>
      </c>
      <c r="G35" s="82">
        <v>32</v>
      </c>
      <c r="H35" s="64">
        <f t="shared" si="8"/>
        <v>18</v>
      </c>
      <c r="I35" s="72">
        <f t="shared" si="1"/>
        <v>1</v>
      </c>
      <c r="J35" s="77">
        <f>H35/H19</f>
        <v>0.32727272727272727</v>
      </c>
      <c r="L35" s="82">
        <v>32</v>
      </c>
      <c r="M35" s="68">
        <f t="shared" si="9"/>
        <v>10</v>
      </c>
      <c r="N35" s="72">
        <f t="shared" si="2"/>
        <v>1</v>
      </c>
      <c r="O35" s="77">
        <f>M35/M19</f>
        <v>0.3125</v>
      </c>
      <c r="Q35" s="82">
        <v>32</v>
      </c>
      <c r="R35" s="68">
        <f t="shared" si="10"/>
        <v>6</v>
      </c>
      <c r="S35" s="72">
        <f t="shared" si="3"/>
        <v>1</v>
      </c>
      <c r="T35" s="77">
        <f>R35/R19</f>
        <v>0.31578947368421051</v>
      </c>
      <c r="V35" s="82">
        <v>32</v>
      </c>
      <c r="W35" s="68">
        <f>W34</f>
        <v>5</v>
      </c>
      <c r="X35" s="72">
        <f t="shared" si="4"/>
        <v>1</v>
      </c>
      <c r="Y35" s="77">
        <f>W35/W19</f>
        <v>0.29411764705882354</v>
      </c>
      <c r="AA35" s="82">
        <v>32</v>
      </c>
      <c r="AB35" s="68">
        <v>2</v>
      </c>
      <c r="AC35" s="74">
        <f t="shared" si="5"/>
        <v>1</v>
      </c>
      <c r="AD35" s="77">
        <f>AB35/AB19</f>
        <v>0.2857142857142857</v>
      </c>
      <c r="AF35" s="82">
        <v>32</v>
      </c>
      <c r="AG35" s="68">
        <v>1</v>
      </c>
      <c r="AH35" s="74">
        <f t="shared" si="6"/>
        <v>1</v>
      </c>
      <c r="AI35" s="77"/>
    </row>
    <row r="36" spans="2:35" x14ac:dyDescent="0.25">
      <c r="B36" s="83">
        <v>33</v>
      </c>
      <c r="C36" s="64">
        <v>33</v>
      </c>
      <c r="D36" s="75">
        <f t="shared" si="0"/>
        <v>0.94285714285714284</v>
      </c>
      <c r="E36" s="66"/>
      <c r="G36" s="83">
        <v>33</v>
      </c>
      <c r="H36" s="64">
        <f>H35</f>
        <v>18</v>
      </c>
      <c r="I36" s="75">
        <f t="shared" si="1"/>
        <v>1</v>
      </c>
      <c r="J36" s="66"/>
      <c r="L36" s="82">
        <v>33</v>
      </c>
      <c r="M36" s="68">
        <f>M35</f>
        <v>10</v>
      </c>
      <c r="N36" s="75">
        <f t="shared" si="2"/>
        <v>1</v>
      </c>
      <c r="O36" s="66">
        <v>17</v>
      </c>
      <c r="Q36" s="82">
        <v>33</v>
      </c>
      <c r="R36" s="68">
        <f>R35</f>
        <v>6</v>
      </c>
      <c r="S36" s="75">
        <f t="shared" si="3"/>
        <v>1</v>
      </c>
      <c r="T36" s="66"/>
      <c r="V36" s="82">
        <v>33</v>
      </c>
      <c r="W36" s="68">
        <v>5</v>
      </c>
      <c r="X36" s="75">
        <f t="shared" si="4"/>
        <v>1</v>
      </c>
      <c r="Y36" s="66"/>
      <c r="AA36" s="82">
        <v>33</v>
      </c>
      <c r="AB36" s="68">
        <v>2</v>
      </c>
      <c r="AC36" s="74">
        <f t="shared" si="5"/>
        <v>1</v>
      </c>
      <c r="AD36" s="66"/>
      <c r="AF36" s="82">
        <v>33</v>
      </c>
      <c r="AG36" s="68">
        <v>1</v>
      </c>
      <c r="AH36" s="74">
        <f t="shared" si="6"/>
        <v>1</v>
      </c>
      <c r="AI36" s="66"/>
    </row>
    <row r="37" spans="2:35" x14ac:dyDescent="0.25">
      <c r="B37" s="82">
        <v>34</v>
      </c>
      <c r="C37" s="64">
        <v>30</v>
      </c>
      <c r="D37" s="72">
        <f>IF(C37=0,0,IF(C36=0,0,C37/C36))</f>
        <v>0.90909090909090906</v>
      </c>
      <c r="E37" s="77">
        <f>C37/C35</f>
        <v>0.8571428571428571</v>
      </c>
      <c r="G37" s="82">
        <v>34</v>
      </c>
      <c r="H37" s="64">
        <v>12</v>
      </c>
      <c r="I37" s="72">
        <f t="shared" si="1"/>
        <v>0.66666666666666663</v>
      </c>
      <c r="J37" s="77">
        <f>H37/H35</f>
        <v>0.66666666666666663</v>
      </c>
      <c r="L37" s="82">
        <v>34</v>
      </c>
      <c r="M37" s="68">
        <v>8</v>
      </c>
      <c r="N37" s="72">
        <f t="shared" si="2"/>
        <v>0.8</v>
      </c>
      <c r="O37" s="77">
        <f>M37/M35</f>
        <v>0.8</v>
      </c>
      <c r="Q37" s="82">
        <v>34</v>
      </c>
      <c r="R37" s="68">
        <v>5</v>
      </c>
      <c r="S37" s="72">
        <f t="shared" si="3"/>
        <v>0.83333333333333337</v>
      </c>
      <c r="T37" s="77">
        <f>R37/R35</f>
        <v>0.83333333333333337</v>
      </c>
      <c r="V37" s="82">
        <v>34</v>
      </c>
      <c r="W37" s="68">
        <v>4</v>
      </c>
      <c r="X37" s="72">
        <f t="shared" si="4"/>
        <v>0.8</v>
      </c>
      <c r="Y37" s="77">
        <f>W37/W35</f>
        <v>0.8</v>
      </c>
      <c r="AA37" s="82">
        <v>34</v>
      </c>
      <c r="AB37" s="68">
        <v>1</v>
      </c>
      <c r="AC37" s="74">
        <f t="shared" si="5"/>
        <v>0.5</v>
      </c>
      <c r="AD37" s="77">
        <f>AB37/AB35</f>
        <v>0.5</v>
      </c>
      <c r="AF37" s="82">
        <v>34</v>
      </c>
      <c r="AG37" s="68">
        <v>1</v>
      </c>
      <c r="AH37" s="74">
        <f t="shared" si="6"/>
        <v>1</v>
      </c>
      <c r="AI37" s="77"/>
    </row>
    <row r="38" spans="2:35" x14ac:dyDescent="0.25">
      <c r="B38" s="82">
        <v>35</v>
      </c>
      <c r="C38" s="64">
        <v>27</v>
      </c>
      <c r="D38" s="72">
        <f t="shared" ref="D38:D101" si="11">IF(C38=0,0,IF(C37=0,0,C38/C37))</f>
        <v>0.9</v>
      </c>
      <c r="E38" s="77">
        <f>C38/C35</f>
        <v>0.77142857142857146</v>
      </c>
      <c r="G38" s="82">
        <v>35</v>
      </c>
      <c r="H38" s="64">
        <v>8</v>
      </c>
      <c r="I38" s="72">
        <f t="shared" si="1"/>
        <v>0.66666666666666663</v>
      </c>
      <c r="J38" s="77">
        <f>H38/H35</f>
        <v>0.44444444444444442</v>
      </c>
      <c r="L38" s="82">
        <v>35</v>
      </c>
      <c r="M38" s="68">
        <v>6</v>
      </c>
      <c r="N38" s="72">
        <f t="shared" si="2"/>
        <v>0.75</v>
      </c>
      <c r="O38" s="77">
        <f>M38/M35</f>
        <v>0.6</v>
      </c>
      <c r="Q38" s="82">
        <v>35</v>
      </c>
      <c r="R38" s="68">
        <v>4</v>
      </c>
      <c r="S38" s="72">
        <f t="shared" si="3"/>
        <v>0.8</v>
      </c>
      <c r="T38" s="77">
        <f>R38/R35</f>
        <v>0.66666666666666663</v>
      </c>
      <c r="V38" s="82">
        <v>35</v>
      </c>
      <c r="W38" s="68">
        <v>3</v>
      </c>
      <c r="X38" s="72">
        <f t="shared" si="4"/>
        <v>0.75</v>
      </c>
      <c r="Y38" s="77">
        <f>W38/W35</f>
        <v>0.6</v>
      </c>
      <c r="AA38" s="82">
        <v>35</v>
      </c>
      <c r="AB38" s="68">
        <v>1</v>
      </c>
      <c r="AC38" s="74">
        <f t="shared" si="5"/>
        <v>1</v>
      </c>
      <c r="AD38" s="77">
        <f>AB38/AB35</f>
        <v>0.5</v>
      </c>
      <c r="AF38" s="82">
        <v>35</v>
      </c>
      <c r="AG38" s="68">
        <v>1</v>
      </c>
      <c r="AH38" s="74">
        <f t="shared" si="6"/>
        <v>1</v>
      </c>
      <c r="AI38" s="77"/>
    </row>
    <row r="39" spans="2:35" x14ac:dyDescent="0.25">
      <c r="B39" s="82">
        <v>36</v>
      </c>
      <c r="C39" s="64">
        <v>27</v>
      </c>
      <c r="D39" s="72">
        <f t="shared" si="11"/>
        <v>1</v>
      </c>
      <c r="E39" s="66"/>
      <c r="G39" s="82">
        <v>36</v>
      </c>
      <c r="H39" s="64">
        <v>8</v>
      </c>
      <c r="I39" s="72">
        <f t="shared" si="1"/>
        <v>1</v>
      </c>
      <c r="J39" s="66"/>
      <c r="L39" s="82">
        <v>36</v>
      </c>
      <c r="M39" s="68">
        <v>6</v>
      </c>
      <c r="N39" s="72">
        <f t="shared" si="2"/>
        <v>1</v>
      </c>
      <c r="O39" s="66"/>
      <c r="Q39" s="82">
        <v>36</v>
      </c>
      <c r="R39" s="68">
        <v>4</v>
      </c>
      <c r="S39" s="72">
        <f t="shared" si="3"/>
        <v>1</v>
      </c>
      <c r="T39" s="66"/>
      <c r="V39" s="82">
        <v>36</v>
      </c>
      <c r="W39" s="68">
        <v>3</v>
      </c>
      <c r="X39" s="72">
        <f t="shared" si="4"/>
        <v>1</v>
      </c>
      <c r="Y39" s="66"/>
      <c r="AA39" s="82">
        <v>36</v>
      </c>
      <c r="AB39" s="68">
        <v>1</v>
      </c>
      <c r="AC39" s="74">
        <f t="shared" si="5"/>
        <v>1</v>
      </c>
      <c r="AD39" s="66"/>
      <c r="AF39" s="82">
        <v>36</v>
      </c>
      <c r="AG39" s="68">
        <v>1</v>
      </c>
      <c r="AH39" s="74">
        <f t="shared" si="6"/>
        <v>1</v>
      </c>
      <c r="AI39" s="66"/>
    </row>
    <row r="40" spans="2:35" x14ac:dyDescent="0.25">
      <c r="B40" s="82">
        <v>37</v>
      </c>
      <c r="C40" s="64">
        <v>25</v>
      </c>
      <c r="D40" s="72">
        <f t="shared" si="11"/>
        <v>0.92592592592592593</v>
      </c>
      <c r="E40" s="66">
        <v>23</v>
      </c>
      <c r="G40" s="82">
        <v>37</v>
      </c>
      <c r="H40" s="64">
        <v>6</v>
      </c>
      <c r="I40" s="72">
        <f t="shared" si="1"/>
        <v>0.75</v>
      </c>
      <c r="J40" s="66"/>
      <c r="L40" s="82">
        <v>37</v>
      </c>
      <c r="M40" s="68">
        <v>5</v>
      </c>
      <c r="N40" s="72">
        <f t="shared" si="2"/>
        <v>0.83333333333333337</v>
      </c>
      <c r="O40" s="66"/>
      <c r="Q40" s="82">
        <v>37</v>
      </c>
      <c r="R40" s="68">
        <v>4</v>
      </c>
      <c r="S40" s="72">
        <f t="shared" si="3"/>
        <v>1</v>
      </c>
      <c r="T40" s="66"/>
      <c r="V40" s="82">
        <v>37</v>
      </c>
      <c r="W40" s="68">
        <v>3</v>
      </c>
      <c r="X40" s="72">
        <f t="shared" si="4"/>
        <v>1</v>
      </c>
      <c r="Y40" s="66"/>
      <c r="AA40" s="82">
        <v>37</v>
      </c>
      <c r="AB40" s="68">
        <v>1</v>
      </c>
      <c r="AC40" s="74">
        <f t="shared" si="5"/>
        <v>1</v>
      </c>
      <c r="AD40" s="66"/>
      <c r="AF40" s="82">
        <v>37</v>
      </c>
      <c r="AG40" s="68">
        <v>1</v>
      </c>
      <c r="AH40" s="74">
        <f t="shared" si="6"/>
        <v>1</v>
      </c>
      <c r="AI40" s="66"/>
    </row>
    <row r="41" spans="2:35" x14ac:dyDescent="0.25">
      <c r="B41" s="82">
        <v>38</v>
      </c>
      <c r="C41" s="64">
        <v>25</v>
      </c>
      <c r="D41" s="72">
        <f t="shared" si="11"/>
        <v>1</v>
      </c>
      <c r="E41" s="66">
        <v>23</v>
      </c>
      <c r="G41" s="82">
        <v>38</v>
      </c>
      <c r="H41" s="64">
        <v>6</v>
      </c>
      <c r="I41" s="72">
        <f t="shared" si="1"/>
        <v>1</v>
      </c>
      <c r="J41" s="66"/>
      <c r="L41" s="82">
        <v>38</v>
      </c>
      <c r="M41" s="68">
        <v>5</v>
      </c>
      <c r="N41" s="72">
        <f t="shared" si="2"/>
        <v>1</v>
      </c>
      <c r="O41" s="66"/>
      <c r="Q41" s="82">
        <v>38</v>
      </c>
      <c r="R41" s="68">
        <v>4</v>
      </c>
      <c r="S41" s="72">
        <f t="shared" si="3"/>
        <v>1</v>
      </c>
      <c r="T41" s="66"/>
      <c r="V41" s="82">
        <v>38</v>
      </c>
      <c r="W41" s="68">
        <v>3</v>
      </c>
      <c r="X41" s="72">
        <f t="shared" si="4"/>
        <v>1</v>
      </c>
      <c r="Y41" s="66"/>
      <c r="AA41" s="82">
        <v>38</v>
      </c>
      <c r="AB41" s="68">
        <v>1</v>
      </c>
      <c r="AC41" s="74">
        <f t="shared" si="5"/>
        <v>1</v>
      </c>
      <c r="AD41" s="66"/>
      <c r="AF41" s="82">
        <v>38</v>
      </c>
      <c r="AG41" s="68">
        <v>1</v>
      </c>
      <c r="AH41" s="74">
        <f t="shared" si="6"/>
        <v>1</v>
      </c>
      <c r="AI41" s="66"/>
    </row>
    <row r="42" spans="2:35" x14ac:dyDescent="0.25">
      <c r="B42" s="82">
        <v>39</v>
      </c>
      <c r="C42" s="64">
        <v>25</v>
      </c>
      <c r="D42" s="72">
        <f t="shared" si="11"/>
        <v>1</v>
      </c>
      <c r="E42" s="66">
        <v>22</v>
      </c>
      <c r="G42" s="82">
        <v>39</v>
      </c>
      <c r="H42" s="64">
        <v>6</v>
      </c>
      <c r="I42" s="72">
        <f t="shared" si="1"/>
        <v>1</v>
      </c>
      <c r="J42" s="66"/>
      <c r="L42" s="82">
        <v>39</v>
      </c>
      <c r="M42" s="68">
        <v>5</v>
      </c>
      <c r="N42" s="72">
        <f t="shared" si="2"/>
        <v>1</v>
      </c>
      <c r="O42" s="66"/>
      <c r="Q42" s="82">
        <v>39</v>
      </c>
      <c r="R42" s="68">
        <v>4</v>
      </c>
      <c r="S42" s="72">
        <f t="shared" si="3"/>
        <v>1</v>
      </c>
      <c r="T42" s="66"/>
      <c r="V42" s="82">
        <v>39</v>
      </c>
      <c r="W42" s="68">
        <v>3</v>
      </c>
      <c r="X42" s="72">
        <f t="shared" si="4"/>
        <v>1</v>
      </c>
      <c r="Y42" s="66"/>
      <c r="AA42" s="82">
        <v>39</v>
      </c>
      <c r="AB42" s="68">
        <v>1</v>
      </c>
      <c r="AC42" s="74">
        <f t="shared" si="5"/>
        <v>1</v>
      </c>
      <c r="AD42" s="66"/>
      <c r="AF42" s="82">
        <v>39</v>
      </c>
      <c r="AG42" s="68">
        <v>1</v>
      </c>
      <c r="AH42" s="74">
        <f t="shared" si="6"/>
        <v>1</v>
      </c>
      <c r="AI42" s="66"/>
    </row>
    <row r="43" spans="2:35" x14ac:dyDescent="0.25">
      <c r="B43" s="82">
        <v>40</v>
      </c>
      <c r="C43" s="64">
        <v>25</v>
      </c>
      <c r="D43" s="72">
        <f t="shared" si="11"/>
        <v>1</v>
      </c>
      <c r="E43" s="66">
        <v>22</v>
      </c>
      <c r="G43" s="82">
        <v>40</v>
      </c>
      <c r="H43" s="64">
        <v>6</v>
      </c>
      <c r="I43" s="72">
        <f t="shared" si="1"/>
        <v>1</v>
      </c>
      <c r="J43" s="66"/>
      <c r="L43" s="82">
        <v>40</v>
      </c>
      <c r="M43" s="68">
        <v>5</v>
      </c>
      <c r="N43" s="72">
        <f t="shared" si="2"/>
        <v>1</v>
      </c>
      <c r="O43" s="66"/>
      <c r="Q43" s="82">
        <v>40</v>
      </c>
      <c r="R43" s="68">
        <v>4</v>
      </c>
      <c r="S43" s="72">
        <f t="shared" si="3"/>
        <v>1</v>
      </c>
      <c r="T43" s="66"/>
      <c r="V43" s="82">
        <v>40</v>
      </c>
      <c r="W43" s="68">
        <v>3</v>
      </c>
      <c r="X43" s="72">
        <f t="shared" si="4"/>
        <v>1</v>
      </c>
      <c r="Y43" s="66"/>
      <c r="AA43" s="82">
        <v>40</v>
      </c>
      <c r="AB43" s="68">
        <v>1</v>
      </c>
      <c r="AC43" s="74">
        <f t="shared" si="5"/>
        <v>1</v>
      </c>
      <c r="AD43" s="66"/>
      <c r="AF43" s="82">
        <v>40</v>
      </c>
      <c r="AG43" s="68">
        <v>1</v>
      </c>
      <c r="AH43" s="74">
        <f t="shared" si="6"/>
        <v>1</v>
      </c>
      <c r="AI43" s="66"/>
    </row>
    <row r="44" spans="2:35" x14ac:dyDescent="0.25">
      <c r="B44" s="82">
        <v>41</v>
      </c>
      <c r="C44" s="64">
        <v>25</v>
      </c>
      <c r="D44" s="72">
        <f t="shared" si="11"/>
        <v>1</v>
      </c>
      <c r="E44" s="66">
        <v>20</v>
      </c>
      <c r="G44" s="82">
        <v>41</v>
      </c>
      <c r="H44" s="64">
        <v>5</v>
      </c>
      <c r="I44" s="72">
        <f t="shared" si="1"/>
        <v>0.83333333333333337</v>
      </c>
      <c r="J44" s="66"/>
      <c r="L44" s="82">
        <v>41</v>
      </c>
      <c r="M44" s="68">
        <v>4</v>
      </c>
      <c r="N44" s="72">
        <f t="shared" si="2"/>
        <v>0.8</v>
      </c>
      <c r="O44" s="66"/>
      <c r="Q44" s="82">
        <v>41</v>
      </c>
      <c r="R44" s="68">
        <v>3</v>
      </c>
      <c r="S44" s="72">
        <f t="shared" si="3"/>
        <v>0.75</v>
      </c>
      <c r="T44" s="66"/>
      <c r="V44" s="82">
        <v>41</v>
      </c>
      <c r="W44" s="68">
        <v>2</v>
      </c>
      <c r="X44" s="72">
        <f t="shared" si="4"/>
        <v>0.66666666666666663</v>
      </c>
      <c r="Y44" s="66"/>
      <c r="AA44" s="82">
        <v>41</v>
      </c>
      <c r="AB44" s="68">
        <v>1</v>
      </c>
      <c r="AC44" s="74">
        <f t="shared" si="5"/>
        <v>1</v>
      </c>
      <c r="AD44" s="66"/>
      <c r="AF44" s="82">
        <v>41</v>
      </c>
      <c r="AG44" s="68">
        <v>1</v>
      </c>
      <c r="AH44" s="74">
        <f t="shared" si="6"/>
        <v>1</v>
      </c>
      <c r="AI44" s="66"/>
    </row>
    <row r="45" spans="2:35" x14ac:dyDescent="0.25">
      <c r="B45" s="82">
        <v>42</v>
      </c>
      <c r="C45" s="64">
        <v>23</v>
      </c>
      <c r="D45" s="72">
        <f t="shared" si="11"/>
        <v>0.92</v>
      </c>
      <c r="E45" s="66">
        <v>20</v>
      </c>
      <c r="G45" s="82">
        <v>42</v>
      </c>
      <c r="H45" s="64">
        <v>5</v>
      </c>
      <c r="I45" s="72">
        <f t="shared" si="1"/>
        <v>1</v>
      </c>
      <c r="J45" s="66"/>
      <c r="L45" s="82">
        <v>42</v>
      </c>
      <c r="M45" s="68">
        <v>4</v>
      </c>
      <c r="N45" s="72">
        <f t="shared" si="2"/>
        <v>1</v>
      </c>
      <c r="O45" s="66"/>
      <c r="Q45" s="82">
        <v>42</v>
      </c>
      <c r="R45" s="68">
        <v>3</v>
      </c>
      <c r="S45" s="72">
        <f t="shared" si="3"/>
        <v>1</v>
      </c>
      <c r="T45" s="66"/>
      <c r="V45" s="82">
        <v>42</v>
      </c>
      <c r="W45" s="68">
        <v>2</v>
      </c>
      <c r="X45" s="72">
        <f t="shared" si="4"/>
        <v>1</v>
      </c>
      <c r="Y45" s="66"/>
      <c r="AA45" s="82">
        <v>42</v>
      </c>
      <c r="AB45" s="68">
        <v>1</v>
      </c>
      <c r="AC45" s="74">
        <f t="shared" si="5"/>
        <v>1</v>
      </c>
      <c r="AD45" s="66"/>
      <c r="AF45" s="82">
        <v>42</v>
      </c>
      <c r="AG45" s="68">
        <v>1</v>
      </c>
      <c r="AH45" s="74">
        <f t="shared" si="6"/>
        <v>1</v>
      </c>
      <c r="AI45" s="66"/>
    </row>
    <row r="46" spans="2:35" x14ac:dyDescent="0.25">
      <c r="B46" s="82">
        <v>43</v>
      </c>
      <c r="C46" s="64">
        <v>22</v>
      </c>
      <c r="D46" s="72">
        <f t="shared" si="11"/>
        <v>0.95652173913043481</v>
      </c>
      <c r="E46" s="66">
        <v>20</v>
      </c>
      <c r="G46" s="82">
        <v>43</v>
      </c>
      <c r="H46" s="64">
        <v>5</v>
      </c>
      <c r="I46" s="72">
        <f t="shared" si="1"/>
        <v>1</v>
      </c>
      <c r="J46" s="66"/>
      <c r="L46" s="82">
        <v>43</v>
      </c>
      <c r="M46" s="68">
        <v>4</v>
      </c>
      <c r="N46" s="72">
        <f t="shared" si="2"/>
        <v>1</v>
      </c>
      <c r="O46" s="66"/>
      <c r="Q46" s="82">
        <v>43</v>
      </c>
      <c r="R46" s="68">
        <v>3</v>
      </c>
      <c r="S46" s="72">
        <f t="shared" si="3"/>
        <v>1</v>
      </c>
      <c r="T46" s="66"/>
      <c r="V46" s="82">
        <v>43</v>
      </c>
      <c r="W46" s="68">
        <v>2</v>
      </c>
      <c r="X46" s="72">
        <f t="shared" si="4"/>
        <v>1</v>
      </c>
      <c r="Y46" s="66"/>
      <c r="AA46" s="82">
        <v>43</v>
      </c>
      <c r="AB46" s="68">
        <v>1</v>
      </c>
      <c r="AC46" s="74">
        <f t="shared" si="5"/>
        <v>1</v>
      </c>
      <c r="AD46" s="66"/>
      <c r="AF46" s="82">
        <v>43</v>
      </c>
      <c r="AG46" s="68">
        <v>1</v>
      </c>
      <c r="AH46" s="74">
        <f t="shared" si="6"/>
        <v>1</v>
      </c>
      <c r="AI46" s="66"/>
    </row>
    <row r="47" spans="2:35" x14ac:dyDescent="0.25">
      <c r="B47" s="82">
        <v>44</v>
      </c>
      <c r="C47" s="64">
        <v>22</v>
      </c>
      <c r="D47" s="72">
        <f t="shared" si="11"/>
        <v>1</v>
      </c>
      <c r="E47" s="66">
        <v>20</v>
      </c>
      <c r="G47" s="82">
        <v>44</v>
      </c>
      <c r="H47" s="64">
        <v>5</v>
      </c>
      <c r="I47" s="72">
        <f t="shared" si="1"/>
        <v>1</v>
      </c>
      <c r="J47" s="66"/>
      <c r="L47" s="82">
        <v>44</v>
      </c>
      <c r="M47" s="68">
        <v>4</v>
      </c>
      <c r="N47" s="72">
        <f t="shared" si="2"/>
        <v>1</v>
      </c>
      <c r="O47" s="66"/>
      <c r="Q47" s="82">
        <v>44</v>
      </c>
      <c r="R47" s="68">
        <v>3</v>
      </c>
      <c r="S47" s="72">
        <f t="shared" si="3"/>
        <v>1</v>
      </c>
      <c r="T47" s="66"/>
      <c r="V47" s="82">
        <v>44</v>
      </c>
      <c r="W47" s="68">
        <v>2</v>
      </c>
      <c r="X47" s="72">
        <f t="shared" si="4"/>
        <v>1</v>
      </c>
      <c r="Y47" s="66"/>
      <c r="AA47" s="82">
        <v>44</v>
      </c>
      <c r="AB47" s="68">
        <v>1</v>
      </c>
      <c r="AC47" s="74">
        <f t="shared" si="5"/>
        <v>1</v>
      </c>
      <c r="AD47" s="66"/>
      <c r="AF47" s="82">
        <v>44</v>
      </c>
      <c r="AG47" s="68">
        <v>1</v>
      </c>
      <c r="AH47" s="74">
        <f t="shared" si="6"/>
        <v>1</v>
      </c>
      <c r="AI47" s="66"/>
    </row>
    <row r="48" spans="2:35" x14ac:dyDescent="0.25">
      <c r="B48" s="82">
        <v>45</v>
      </c>
      <c r="C48" s="64">
        <v>21</v>
      </c>
      <c r="D48" s="72">
        <f t="shared" si="11"/>
        <v>0.95454545454545459</v>
      </c>
      <c r="E48" s="66">
        <v>18</v>
      </c>
      <c r="G48" s="82">
        <v>45</v>
      </c>
      <c r="H48" s="64">
        <v>5</v>
      </c>
      <c r="I48" s="72">
        <f t="shared" si="1"/>
        <v>1</v>
      </c>
      <c r="J48" s="66"/>
      <c r="L48" s="82">
        <v>45</v>
      </c>
      <c r="M48" s="68">
        <v>4</v>
      </c>
      <c r="N48" s="72">
        <f t="shared" si="2"/>
        <v>1</v>
      </c>
      <c r="O48" s="66"/>
      <c r="Q48" s="82">
        <v>45</v>
      </c>
      <c r="R48" s="68">
        <v>3</v>
      </c>
      <c r="S48" s="72">
        <f t="shared" si="3"/>
        <v>1</v>
      </c>
      <c r="T48" s="66"/>
      <c r="V48" s="82">
        <v>45</v>
      </c>
      <c r="W48" s="68">
        <v>2</v>
      </c>
      <c r="X48" s="72">
        <f t="shared" si="4"/>
        <v>1</v>
      </c>
      <c r="Y48" s="66"/>
      <c r="AA48" s="82">
        <v>45</v>
      </c>
      <c r="AB48" s="68">
        <v>1</v>
      </c>
      <c r="AC48" s="74">
        <f t="shared" si="5"/>
        <v>1</v>
      </c>
      <c r="AD48" s="66"/>
      <c r="AF48" s="82">
        <v>45</v>
      </c>
      <c r="AG48" s="68">
        <v>1</v>
      </c>
      <c r="AH48" s="74">
        <f t="shared" si="6"/>
        <v>1</v>
      </c>
      <c r="AI48" s="66"/>
    </row>
    <row r="49" spans="2:35" x14ac:dyDescent="0.25">
      <c r="B49" s="82">
        <v>46</v>
      </c>
      <c r="C49" s="64">
        <v>20</v>
      </c>
      <c r="D49" s="72">
        <f t="shared" si="11"/>
        <v>0.95238095238095233</v>
      </c>
      <c r="E49" s="66">
        <v>18</v>
      </c>
      <c r="G49" s="82">
        <v>46</v>
      </c>
      <c r="H49" s="64">
        <v>5</v>
      </c>
      <c r="I49" s="72">
        <f t="shared" si="1"/>
        <v>1</v>
      </c>
      <c r="J49" s="66"/>
      <c r="L49" s="82">
        <v>46</v>
      </c>
      <c r="M49" s="68">
        <v>4</v>
      </c>
      <c r="N49" s="72">
        <f t="shared" si="2"/>
        <v>1</v>
      </c>
      <c r="O49" s="66"/>
      <c r="Q49" s="82">
        <v>46</v>
      </c>
      <c r="R49" s="68">
        <v>3</v>
      </c>
      <c r="S49" s="72">
        <f t="shared" si="3"/>
        <v>1</v>
      </c>
      <c r="T49" s="66"/>
      <c r="V49" s="82">
        <v>46</v>
      </c>
      <c r="W49" s="68">
        <v>2</v>
      </c>
      <c r="X49" s="72">
        <f t="shared" si="4"/>
        <v>1</v>
      </c>
      <c r="Y49" s="66"/>
      <c r="AA49" s="82">
        <v>46</v>
      </c>
      <c r="AB49" s="68">
        <v>1</v>
      </c>
      <c r="AC49" s="74">
        <f t="shared" si="5"/>
        <v>1</v>
      </c>
      <c r="AD49" s="66"/>
      <c r="AF49" s="82">
        <v>46</v>
      </c>
      <c r="AG49" s="68">
        <v>1</v>
      </c>
      <c r="AH49" s="74">
        <f t="shared" si="6"/>
        <v>1</v>
      </c>
      <c r="AI49" s="66"/>
    </row>
    <row r="50" spans="2:35" x14ac:dyDescent="0.25">
      <c r="B50" s="82">
        <v>47</v>
      </c>
      <c r="C50" s="64">
        <v>19</v>
      </c>
      <c r="D50" s="72">
        <f t="shared" si="11"/>
        <v>0.95</v>
      </c>
      <c r="E50" s="66">
        <v>18</v>
      </c>
      <c r="G50" s="82">
        <v>47</v>
      </c>
      <c r="H50" s="64">
        <v>5</v>
      </c>
      <c r="I50" s="72">
        <f t="shared" si="1"/>
        <v>1</v>
      </c>
      <c r="J50" s="66"/>
      <c r="L50" s="82">
        <v>47</v>
      </c>
      <c r="M50" s="68">
        <v>4</v>
      </c>
      <c r="N50" s="72">
        <f t="shared" si="2"/>
        <v>1</v>
      </c>
      <c r="O50" s="66"/>
      <c r="Q50" s="82">
        <v>47</v>
      </c>
      <c r="R50" s="68">
        <v>3</v>
      </c>
      <c r="S50" s="72">
        <f t="shared" si="3"/>
        <v>1</v>
      </c>
      <c r="T50" s="66"/>
      <c r="V50" s="82">
        <v>47</v>
      </c>
      <c r="W50" s="68">
        <v>2</v>
      </c>
      <c r="X50" s="72">
        <f t="shared" si="4"/>
        <v>1</v>
      </c>
      <c r="Y50" s="66"/>
      <c r="AA50" s="82">
        <v>47</v>
      </c>
      <c r="AB50" s="68">
        <v>1</v>
      </c>
      <c r="AC50" s="74">
        <f t="shared" si="5"/>
        <v>1</v>
      </c>
      <c r="AD50" s="66"/>
      <c r="AF50" s="82">
        <v>47</v>
      </c>
      <c r="AG50" s="68">
        <v>1</v>
      </c>
      <c r="AH50" s="74">
        <f t="shared" si="6"/>
        <v>1</v>
      </c>
      <c r="AI50" s="66"/>
    </row>
    <row r="51" spans="2:35" x14ac:dyDescent="0.25">
      <c r="B51" s="82">
        <v>48</v>
      </c>
      <c r="C51" s="64">
        <v>19</v>
      </c>
      <c r="D51" s="72">
        <f t="shared" si="11"/>
        <v>1</v>
      </c>
      <c r="E51" s="66">
        <v>18</v>
      </c>
      <c r="G51" s="82">
        <v>48</v>
      </c>
      <c r="H51" s="64">
        <v>5</v>
      </c>
      <c r="I51" s="72">
        <f t="shared" si="1"/>
        <v>1</v>
      </c>
      <c r="J51" s="66"/>
      <c r="L51" s="82">
        <v>48</v>
      </c>
      <c r="M51" s="68">
        <v>4</v>
      </c>
      <c r="N51" s="72">
        <f t="shared" si="2"/>
        <v>1</v>
      </c>
      <c r="O51" s="66"/>
      <c r="Q51" s="82">
        <v>48</v>
      </c>
      <c r="R51" s="68">
        <v>3</v>
      </c>
      <c r="S51" s="72">
        <f t="shared" si="3"/>
        <v>1</v>
      </c>
      <c r="T51" s="66"/>
      <c r="V51" s="82">
        <v>48</v>
      </c>
      <c r="W51" s="68">
        <v>2</v>
      </c>
      <c r="X51" s="72">
        <f t="shared" si="4"/>
        <v>1</v>
      </c>
      <c r="Y51" s="66"/>
      <c r="AA51" s="82">
        <v>48</v>
      </c>
      <c r="AB51" s="68">
        <v>1</v>
      </c>
      <c r="AC51" s="74">
        <f t="shared" si="5"/>
        <v>1</v>
      </c>
      <c r="AD51" s="66"/>
      <c r="AF51" s="82">
        <v>48</v>
      </c>
      <c r="AG51" s="68">
        <v>1</v>
      </c>
      <c r="AH51" s="74">
        <f t="shared" si="6"/>
        <v>1</v>
      </c>
      <c r="AI51" s="66"/>
    </row>
    <row r="52" spans="2:35" x14ac:dyDescent="0.25">
      <c r="B52" s="82">
        <v>49</v>
      </c>
      <c r="C52" s="64">
        <v>19</v>
      </c>
      <c r="D52" s="72">
        <f t="shared" si="11"/>
        <v>1</v>
      </c>
      <c r="E52" s="66">
        <v>18</v>
      </c>
      <c r="G52" s="82">
        <v>49</v>
      </c>
      <c r="H52" s="64">
        <v>4</v>
      </c>
      <c r="I52" s="72">
        <f t="shared" si="1"/>
        <v>0.8</v>
      </c>
      <c r="J52" s="66"/>
      <c r="L52" s="82">
        <v>49</v>
      </c>
      <c r="M52" s="68">
        <v>3</v>
      </c>
      <c r="N52" s="72">
        <f t="shared" si="2"/>
        <v>0.75</v>
      </c>
      <c r="O52" s="66"/>
      <c r="Q52" s="82">
        <v>49</v>
      </c>
      <c r="R52" s="68">
        <v>2</v>
      </c>
      <c r="S52" s="72">
        <f t="shared" si="3"/>
        <v>0.66666666666666663</v>
      </c>
      <c r="T52" s="66"/>
      <c r="V52" s="82">
        <v>49</v>
      </c>
      <c r="W52" s="68">
        <v>1</v>
      </c>
      <c r="X52" s="72">
        <f t="shared" si="4"/>
        <v>0.5</v>
      </c>
      <c r="Y52" s="66"/>
      <c r="AA52" s="82">
        <v>49</v>
      </c>
      <c r="AB52" s="68">
        <v>1</v>
      </c>
      <c r="AC52" s="74">
        <f t="shared" si="5"/>
        <v>1</v>
      </c>
      <c r="AD52" s="66"/>
      <c r="AF52" s="82">
        <v>49</v>
      </c>
      <c r="AG52" s="68">
        <v>1</v>
      </c>
      <c r="AH52" s="74">
        <f t="shared" si="6"/>
        <v>1</v>
      </c>
      <c r="AI52" s="66"/>
    </row>
    <row r="53" spans="2:35" x14ac:dyDescent="0.25">
      <c r="B53" s="82">
        <v>50</v>
      </c>
      <c r="C53" s="64">
        <v>18</v>
      </c>
      <c r="D53" s="72">
        <f t="shared" si="11"/>
        <v>0.94736842105263153</v>
      </c>
      <c r="E53" s="66">
        <v>17</v>
      </c>
      <c r="G53" s="82">
        <v>50</v>
      </c>
      <c r="H53" s="64">
        <v>4</v>
      </c>
      <c r="I53" s="72">
        <f t="shared" si="1"/>
        <v>1</v>
      </c>
      <c r="J53" s="66"/>
      <c r="L53" s="82">
        <v>50</v>
      </c>
      <c r="M53" s="68">
        <v>3</v>
      </c>
      <c r="N53" s="72">
        <f t="shared" si="2"/>
        <v>1</v>
      </c>
      <c r="O53" s="66"/>
      <c r="Q53" s="82">
        <v>50</v>
      </c>
      <c r="R53" s="68">
        <v>2</v>
      </c>
      <c r="S53" s="72">
        <f t="shared" si="3"/>
        <v>1</v>
      </c>
      <c r="T53" s="66"/>
      <c r="V53" s="82">
        <v>50</v>
      </c>
      <c r="W53" s="68">
        <v>1</v>
      </c>
      <c r="X53" s="72">
        <f t="shared" si="4"/>
        <v>1</v>
      </c>
      <c r="Y53" s="66"/>
      <c r="AA53" s="82">
        <v>50</v>
      </c>
      <c r="AB53" s="68">
        <v>1</v>
      </c>
      <c r="AC53" s="74">
        <f t="shared" si="5"/>
        <v>1</v>
      </c>
      <c r="AD53" s="66"/>
      <c r="AF53" s="82">
        <v>50</v>
      </c>
      <c r="AG53" s="68">
        <v>1</v>
      </c>
      <c r="AH53" s="74">
        <f t="shared" si="6"/>
        <v>1</v>
      </c>
      <c r="AI53" s="66"/>
    </row>
    <row r="54" spans="2:35" x14ac:dyDescent="0.25">
      <c r="B54" s="82">
        <v>51</v>
      </c>
      <c r="C54" s="64">
        <v>17</v>
      </c>
      <c r="D54" s="72">
        <f t="shared" si="11"/>
        <v>0.94444444444444442</v>
      </c>
      <c r="E54" s="66">
        <v>16</v>
      </c>
      <c r="G54" s="82">
        <v>51</v>
      </c>
      <c r="H54" s="64">
        <v>4</v>
      </c>
      <c r="I54" s="72">
        <f t="shared" si="1"/>
        <v>1</v>
      </c>
      <c r="J54" s="66"/>
      <c r="L54" s="82">
        <v>51</v>
      </c>
      <c r="M54" s="68">
        <v>3</v>
      </c>
      <c r="N54" s="72">
        <f t="shared" si="2"/>
        <v>1</v>
      </c>
      <c r="O54" s="66"/>
      <c r="Q54" s="82">
        <v>51</v>
      </c>
      <c r="R54" s="68">
        <v>2</v>
      </c>
      <c r="S54" s="72">
        <f t="shared" si="3"/>
        <v>1</v>
      </c>
      <c r="T54" s="66"/>
      <c r="V54" s="82">
        <v>51</v>
      </c>
      <c r="W54" s="68">
        <v>1</v>
      </c>
      <c r="X54" s="72">
        <f t="shared" si="4"/>
        <v>1</v>
      </c>
      <c r="Y54" s="66"/>
      <c r="AA54" s="82">
        <v>51</v>
      </c>
      <c r="AB54" s="68">
        <v>1</v>
      </c>
      <c r="AC54" s="74">
        <f t="shared" si="5"/>
        <v>1</v>
      </c>
      <c r="AD54" s="66"/>
      <c r="AF54" s="82">
        <v>51</v>
      </c>
      <c r="AG54" s="68">
        <v>1</v>
      </c>
      <c r="AH54" s="74">
        <f t="shared" si="6"/>
        <v>1</v>
      </c>
      <c r="AI54" s="66"/>
    </row>
    <row r="55" spans="2:35" x14ac:dyDescent="0.25">
      <c r="B55" s="82">
        <v>52</v>
      </c>
      <c r="C55" s="64">
        <v>17</v>
      </c>
      <c r="D55" s="72">
        <f t="shared" si="11"/>
        <v>1</v>
      </c>
      <c r="E55" s="66">
        <v>16</v>
      </c>
      <c r="G55" s="82">
        <v>52</v>
      </c>
      <c r="H55" s="64">
        <v>4</v>
      </c>
      <c r="I55" s="72">
        <f t="shared" si="1"/>
        <v>1</v>
      </c>
      <c r="J55" s="66"/>
      <c r="L55" s="82">
        <v>52</v>
      </c>
      <c r="M55" s="68">
        <v>3</v>
      </c>
      <c r="N55" s="72">
        <f t="shared" si="2"/>
        <v>1</v>
      </c>
      <c r="O55" s="66"/>
      <c r="Q55" s="82">
        <v>52</v>
      </c>
      <c r="R55" s="68">
        <v>2</v>
      </c>
      <c r="S55" s="72">
        <f t="shared" si="3"/>
        <v>1</v>
      </c>
      <c r="T55" s="66"/>
      <c r="V55" s="82">
        <v>52</v>
      </c>
      <c r="W55" s="68">
        <v>1</v>
      </c>
      <c r="X55" s="72">
        <f t="shared" si="4"/>
        <v>1</v>
      </c>
      <c r="Y55" s="66"/>
      <c r="AA55" s="82">
        <v>52</v>
      </c>
      <c r="AB55" s="68">
        <v>1</v>
      </c>
      <c r="AC55" s="74">
        <f t="shared" si="5"/>
        <v>1</v>
      </c>
      <c r="AD55" s="66"/>
      <c r="AF55" s="82">
        <v>52</v>
      </c>
      <c r="AG55" s="68">
        <v>1</v>
      </c>
      <c r="AH55" s="74">
        <f t="shared" si="6"/>
        <v>1</v>
      </c>
      <c r="AI55" s="66"/>
    </row>
    <row r="56" spans="2:35" x14ac:dyDescent="0.25">
      <c r="B56" s="82">
        <v>53</v>
      </c>
      <c r="C56" s="64">
        <v>16</v>
      </c>
      <c r="D56" s="72">
        <f t="shared" si="11"/>
        <v>0.94117647058823528</v>
      </c>
      <c r="E56" s="66">
        <v>15</v>
      </c>
      <c r="G56" s="82">
        <v>53</v>
      </c>
      <c r="H56" s="64">
        <v>4</v>
      </c>
      <c r="I56" s="72">
        <f t="shared" si="1"/>
        <v>1</v>
      </c>
      <c r="J56" s="66"/>
      <c r="L56" s="82">
        <v>53</v>
      </c>
      <c r="M56" s="68">
        <v>3</v>
      </c>
      <c r="N56" s="72">
        <f t="shared" si="2"/>
        <v>1</v>
      </c>
      <c r="O56" s="66">
        <v>48</v>
      </c>
      <c r="Q56" s="82">
        <v>53</v>
      </c>
      <c r="R56" s="68">
        <v>2</v>
      </c>
      <c r="S56" s="72">
        <f t="shared" si="3"/>
        <v>1</v>
      </c>
      <c r="T56" s="66"/>
      <c r="V56" s="82">
        <v>53</v>
      </c>
      <c r="W56" s="68">
        <v>1</v>
      </c>
      <c r="X56" s="72">
        <f t="shared" si="4"/>
        <v>1</v>
      </c>
      <c r="Y56" s="66"/>
      <c r="AA56" s="82">
        <v>53</v>
      </c>
      <c r="AB56" s="68">
        <v>1</v>
      </c>
      <c r="AC56" s="74">
        <f t="shared" si="5"/>
        <v>1</v>
      </c>
      <c r="AD56" s="66"/>
      <c r="AF56" s="82">
        <v>53</v>
      </c>
      <c r="AG56" s="68">
        <v>1</v>
      </c>
      <c r="AH56" s="74">
        <f t="shared" si="6"/>
        <v>1</v>
      </c>
      <c r="AI56" s="66"/>
    </row>
    <row r="57" spans="2:35" x14ac:dyDescent="0.25">
      <c r="B57" s="82">
        <v>54</v>
      </c>
      <c r="C57" s="64">
        <v>16</v>
      </c>
      <c r="D57" s="72">
        <f t="shared" si="11"/>
        <v>1</v>
      </c>
      <c r="E57" s="66">
        <v>15</v>
      </c>
      <c r="G57" s="82">
        <v>54</v>
      </c>
      <c r="H57" s="64">
        <v>4</v>
      </c>
      <c r="I57" s="72">
        <f t="shared" si="1"/>
        <v>1</v>
      </c>
      <c r="J57" s="66"/>
      <c r="L57" s="82">
        <v>54</v>
      </c>
      <c r="M57" s="68">
        <v>3</v>
      </c>
      <c r="N57" s="72">
        <f t="shared" si="2"/>
        <v>1</v>
      </c>
      <c r="O57" s="66"/>
      <c r="Q57" s="82">
        <v>54</v>
      </c>
      <c r="R57" s="68">
        <v>2</v>
      </c>
      <c r="S57" s="72">
        <f t="shared" si="3"/>
        <v>1</v>
      </c>
      <c r="T57" s="66"/>
      <c r="V57" s="82">
        <v>54</v>
      </c>
      <c r="W57" s="68">
        <v>1</v>
      </c>
      <c r="X57" s="72">
        <f t="shared" si="4"/>
        <v>1</v>
      </c>
      <c r="Y57" s="66"/>
      <c r="AA57" s="82">
        <v>54</v>
      </c>
      <c r="AB57" s="68">
        <v>1</v>
      </c>
      <c r="AC57" s="74">
        <f t="shared" si="5"/>
        <v>1</v>
      </c>
      <c r="AD57" s="66"/>
      <c r="AF57" s="82">
        <v>54</v>
      </c>
      <c r="AG57" s="68">
        <v>1</v>
      </c>
      <c r="AH57" s="74">
        <f t="shared" si="6"/>
        <v>1</v>
      </c>
      <c r="AI57" s="66"/>
    </row>
    <row r="58" spans="2:35" x14ac:dyDescent="0.25">
      <c r="B58" s="82">
        <v>55</v>
      </c>
      <c r="C58" s="64">
        <v>16</v>
      </c>
      <c r="D58" s="72">
        <f t="shared" si="11"/>
        <v>1</v>
      </c>
      <c r="E58" s="66">
        <v>15</v>
      </c>
      <c r="G58" s="82">
        <v>55</v>
      </c>
      <c r="H58" s="64">
        <v>4</v>
      </c>
      <c r="I58" s="72">
        <f t="shared" si="1"/>
        <v>1</v>
      </c>
      <c r="J58" s="66"/>
      <c r="L58" s="82">
        <v>55</v>
      </c>
      <c r="M58" s="68">
        <v>3</v>
      </c>
      <c r="N58" s="72">
        <f t="shared" si="2"/>
        <v>1</v>
      </c>
      <c r="O58" s="66"/>
      <c r="Q58" s="82">
        <v>55</v>
      </c>
      <c r="R58" s="68">
        <v>2</v>
      </c>
      <c r="S58" s="72">
        <f t="shared" si="3"/>
        <v>1</v>
      </c>
      <c r="T58" s="66"/>
      <c r="V58" s="82">
        <v>55</v>
      </c>
      <c r="W58" s="68">
        <v>1</v>
      </c>
      <c r="X58" s="72">
        <f t="shared" si="4"/>
        <v>1</v>
      </c>
      <c r="Y58" s="66"/>
      <c r="AA58" s="82">
        <v>55</v>
      </c>
      <c r="AB58" s="68">
        <v>1</v>
      </c>
      <c r="AC58" s="74">
        <f t="shared" si="5"/>
        <v>1</v>
      </c>
      <c r="AD58" s="66"/>
      <c r="AF58" s="82">
        <v>55</v>
      </c>
      <c r="AG58" s="68">
        <v>1</v>
      </c>
      <c r="AH58" s="74">
        <f t="shared" si="6"/>
        <v>1</v>
      </c>
      <c r="AI58" s="66"/>
    </row>
    <row r="59" spans="2:35" x14ac:dyDescent="0.25">
      <c r="B59" s="82">
        <v>56</v>
      </c>
      <c r="C59" s="64">
        <v>16</v>
      </c>
      <c r="D59" s="72">
        <f t="shared" si="11"/>
        <v>1</v>
      </c>
      <c r="E59" s="66">
        <v>15</v>
      </c>
      <c r="G59" s="82">
        <v>56</v>
      </c>
      <c r="H59" s="64">
        <v>4</v>
      </c>
      <c r="I59" s="72">
        <f t="shared" si="1"/>
        <v>1</v>
      </c>
      <c r="J59" s="66"/>
      <c r="L59" s="82">
        <v>56</v>
      </c>
      <c r="M59" s="68">
        <v>3</v>
      </c>
      <c r="N59" s="72">
        <f t="shared" si="2"/>
        <v>1</v>
      </c>
      <c r="O59" s="66">
        <v>40</v>
      </c>
      <c r="Q59" s="82">
        <v>56</v>
      </c>
      <c r="R59" s="68">
        <v>2</v>
      </c>
      <c r="S59" s="72">
        <f t="shared" si="3"/>
        <v>1</v>
      </c>
      <c r="T59" s="66"/>
      <c r="V59" s="82">
        <v>56</v>
      </c>
      <c r="W59" s="68">
        <v>1</v>
      </c>
      <c r="X59" s="72">
        <f t="shared" si="4"/>
        <v>1</v>
      </c>
      <c r="Y59" s="66"/>
      <c r="AA59" s="82">
        <v>56</v>
      </c>
      <c r="AB59" s="68">
        <v>1</v>
      </c>
      <c r="AC59" s="74">
        <f t="shared" si="5"/>
        <v>1</v>
      </c>
      <c r="AD59" s="66"/>
      <c r="AF59" s="82">
        <v>56</v>
      </c>
      <c r="AG59" s="68">
        <v>1</v>
      </c>
      <c r="AH59" s="74">
        <f t="shared" si="6"/>
        <v>1</v>
      </c>
      <c r="AI59" s="66"/>
    </row>
    <row r="60" spans="2:35" x14ac:dyDescent="0.25">
      <c r="B60" s="82">
        <v>57</v>
      </c>
      <c r="C60" s="64">
        <v>16</v>
      </c>
      <c r="D60" s="72">
        <f t="shared" si="11"/>
        <v>1</v>
      </c>
      <c r="E60" s="66">
        <v>15</v>
      </c>
      <c r="G60" s="82">
        <v>57</v>
      </c>
      <c r="H60" s="64">
        <v>3</v>
      </c>
      <c r="I60" s="72">
        <f t="shared" si="1"/>
        <v>0.75</v>
      </c>
      <c r="J60" s="66"/>
      <c r="L60" s="82">
        <v>57</v>
      </c>
      <c r="M60" s="68">
        <v>2</v>
      </c>
      <c r="N60" s="72">
        <f t="shared" si="2"/>
        <v>0.66666666666666663</v>
      </c>
      <c r="O60" s="66"/>
      <c r="Q60" s="82">
        <v>57</v>
      </c>
      <c r="R60" s="68">
        <v>1</v>
      </c>
      <c r="S60" s="72">
        <f t="shared" si="3"/>
        <v>0.5</v>
      </c>
      <c r="T60" s="66"/>
      <c r="V60" s="82">
        <v>57</v>
      </c>
      <c r="W60" s="68">
        <v>1</v>
      </c>
      <c r="X60" s="72">
        <f t="shared" si="4"/>
        <v>1</v>
      </c>
      <c r="Y60" s="66"/>
      <c r="AA60" s="82">
        <v>57</v>
      </c>
      <c r="AB60" s="68">
        <v>1</v>
      </c>
      <c r="AC60" s="74">
        <f t="shared" si="5"/>
        <v>1</v>
      </c>
      <c r="AD60" s="66"/>
      <c r="AF60" s="82">
        <v>57</v>
      </c>
      <c r="AG60" s="68">
        <v>1</v>
      </c>
      <c r="AH60" s="74">
        <f t="shared" si="6"/>
        <v>1</v>
      </c>
      <c r="AI60" s="66"/>
    </row>
    <row r="61" spans="2:35" x14ac:dyDescent="0.25">
      <c r="B61" s="82">
        <v>58</v>
      </c>
      <c r="C61" s="64">
        <v>15</v>
      </c>
      <c r="D61" s="72">
        <f t="shared" si="11"/>
        <v>0.9375</v>
      </c>
      <c r="E61" s="66">
        <v>14</v>
      </c>
      <c r="G61" s="82">
        <v>58</v>
      </c>
      <c r="H61" s="64">
        <v>3</v>
      </c>
      <c r="I61" s="72">
        <f t="shared" si="1"/>
        <v>1</v>
      </c>
      <c r="J61" s="66"/>
      <c r="L61" s="82">
        <v>58</v>
      </c>
      <c r="M61" s="68">
        <v>2</v>
      </c>
      <c r="N61" s="72">
        <f t="shared" si="2"/>
        <v>1</v>
      </c>
      <c r="O61" s="66"/>
      <c r="Q61" s="82">
        <v>58</v>
      </c>
      <c r="R61" s="68">
        <v>1</v>
      </c>
      <c r="S61" s="72">
        <f t="shared" si="3"/>
        <v>1</v>
      </c>
      <c r="T61" s="66"/>
      <c r="V61" s="82">
        <v>58</v>
      </c>
      <c r="W61" s="68">
        <v>1</v>
      </c>
      <c r="X61" s="72">
        <f t="shared" si="4"/>
        <v>1</v>
      </c>
      <c r="Y61" s="66"/>
      <c r="AA61" s="82">
        <v>58</v>
      </c>
      <c r="AB61" s="68">
        <v>1</v>
      </c>
      <c r="AC61" s="74">
        <f t="shared" si="5"/>
        <v>1</v>
      </c>
      <c r="AD61" s="66"/>
      <c r="AF61" s="82">
        <v>58</v>
      </c>
      <c r="AG61" s="68">
        <v>1</v>
      </c>
      <c r="AH61" s="74">
        <f t="shared" si="6"/>
        <v>1</v>
      </c>
      <c r="AI61" s="66"/>
    </row>
    <row r="62" spans="2:35" x14ac:dyDescent="0.25">
      <c r="B62" s="82">
        <v>59</v>
      </c>
      <c r="C62" s="64">
        <v>14</v>
      </c>
      <c r="D62" s="72">
        <f t="shared" si="11"/>
        <v>0.93333333333333335</v>
      </c>
      <c r="E62" s="66">
        <v>13</v>
      </c>
      <c r="G62" s="82">
        <v>59</v>
      </c>
      <c r="H62" s="64">
        <v>3</v>
      </c>
      <c r="I62" s="72">
        <f t="shared" si="1"/>
        <v>1</v>
      </c>
      <c r="J62" s="66"/>
      <c r="L62" s="82">
        <v>59</v>
      </c>
      <c r="M62" s="68">
        <v>2</v>
      </c>
      <c r="N62" s="72">
        <f t="shared" si="2"/>
        <v>1</v>
      </c>
      <c r="O62" s="66"/>
      <c r="Q62" s="82">
        <v>59</v>
      </c>
      <c r="R62" s="68">
        <v>1</v>
      </c>
      <c r="S62" s="72">
        <f t="shared" si="3"/>
        <v>1</v>
      </c>
      <c r="T62" s="66"/>
      <c r="V62" s="82">
        <v>59</v>
      </c>
      <c r="W62" s="68">
        <v>1</v>
      </c>
      <c r="X62" s="72">
        <f t="shared" si="4"/>
        <v>1</v>
      </c>
      <c r="Y62" s="66"/>
      <c r="AA62" s="82">
        <v>59</v>
      </c>
      <c r="AB62" s="68">
        <v>1</v>
      </c>
      <c r="AC62" s="74">
        <f t="shared" si="5"/>
        <v>1</v>
      </c>
      <c r="AD62" s="66"/>
      <c r="AF62" s="82">
        <v>59</v>
      </c>
      <c r="AG62" s="68">
        <v>1</v>
      </c>
      <c r="AH62" s="74">
        <f t="shared" si="6"/>
        <v>1</v>
      </c>
      <c r="AI62" s="66"/>
    </row>
    <row r="63" spans="2:35" x14ac:dyDescent="0.25">
      <c r="B63" s="82">
        <v>60</v>
      </c>
      <c r="C63" s="64">
        <v>14</v>
      </c>
      <c r="D63" s="72">
        <f t="shared" si="11"/>
        <v>1</v>
      </c>
      <c r="E63" s="66">
        <v>13</v>
      </c>
      <c r="G63" s="82">
        <v>60</v>
      </c>
      <c r="H63" s="64">
        <v>3</v>
      </c>
      <c r="I63" s="72">
        <f t="shared" si="1"/>
        <v>1</v>
      </c>
      <c r="J63" s="66"/>
      <c r="L63" s="82">
        <v>60</v>
      </c>
      <c r="M63" s="68">
        <v>2</v>
      </c>
      <c r="N63" s="72">
        <f t="shared" si="2"/>
        <v>1</v>
      </c>
      <c r="O63" s="66"/>
      <c r="Q63" s="82">
        <v>60</v>
      </c>
      <c r="R63" s="68">
        <v>1</v>
      </c>
      <c r="S63" s="72">
        <f t="shared" si="3"/>
        <v>1</v>
      </c>
      <c r="T63" s="66"/>
      <c r="V63" s="82">
        <v>60</v>
      </c>
      <c r="W63" s="68">
        <v>1</v>
      </c>
      <c r="X63" s="72">
        <f t="shared" si="4"/>
        <v>1</v>
      </c>
      <c r="Y63" s="66"/>
      <c r="AA63" s="82">
        <v>60</v>
      </c>
      <c r="AB63" s="68">
        <v>1</v>
      </c>
      <c r="AC63" s="74">
        <f t="shared" si="5"/>
        <v>1</v>
      </c>
      <c r="AD63" s="66"/>
      <c r="AF63" s="82">
        <v>60</v>
      </c>
      <c r="AG63" s="68">
        <v>1</v>
      </c>
      <c r="AH63" s="74">
        <f t="shared" si="6"/>
        <v>1</v>
      </c>
      <c r="AI63" s="66"/>
    </row>
    <row r="64" spans="2:35" x14ac:dyDescent="0.25">
      <c r="B64" s="82">
        <v>61</v>
      </c>
      <c r="C64" s="64">
        <v>14</v>
      </c>
      <c r="D64" s="72">
        <f t="shared" si="11"/>
        <v>1</v>
      </c>
      <c r="E64" s="66">
        <v>12</v>
      </c>
      <c r="G64" s="82">
        <v>61</v>
      </c>
      <c r="H64" s="64">
        <v>3</v>
      </c>
      <c r="I64" s="72">
        <f t="shared" si="1"/>
        <v>1</v>
      </c>
      <c r="J64" s="66"/>
      <c r="L64" s="82">
        <v>61</v>
      </c>
      <c r="M64" s="68">
        <v>2</v>
      </c>
      <c r="N64" s="72">
        <f t="shared" si="2"/>
        <v>1</v>
      </c>
      <c r="O64" s="66">
        <v>32</v>
      </c>
      <c r="Q64" s="82">
        <v>61</v>
      </c>
      <c r="R64" s="68">
        <v>1</v>
      </c>
      <c r="S64" s="72">
        <f t="shared" si="3"/>
        <v>1</v>
      </c>
      <c r="T64" s="66"/>
      <c r="V64" s="82">
        <v>61</v>
      </c>
      <c r="W64" s="68">
        <v>1</v>
      </c>
      <c r="X64" s="72">
        <f t="shared" si="4"/>
        <v>1</v>
      </c>
      <c r="Y64" s="66"/>
      <c r="AA64" s="82">
        <v>61</v>
      </c>
      <c r="AB64" s="68">
        <v>1</v>
      </c>
      <c r="AC64" s="74">
        <f t="shared" si="5"/>
        <v>1</v>
      </c>
      <c r="AD64" s="66"/>
      <c r="AF64" s="82">
        <v>61</v>
      </c>
      <c r="AG64" s="68">
        <v>1</v>
      </c>
      <c r="AH64" s="74">
        <f t="shared" si="6"/>
        <v>1</v>
      </c>
      <c r="AI64" s="66"/>
    </row>
    <row r="65" spans="2:35" x14ac:dyDescent="0.25">
      <c r="B65" s="82">
        <v>62</v>
      </c>
      <c r="C65" s="64">
        <v>14</v>
      </c>
      <c r="D65" s="72">
        <f t="shared" si="11"/>
        <v>1</v>
      </c>
      <c r="E65" s="66">
        <v>12</v>
      </c>
      <c r="G65" s="82">
        <v>62</v>
      </c>
      <c r="H65" s="64">
        <v>3</v>
      </c>
      <c r="I65" s="72">
        <f t="shared" si="1"/>
        <v>1</v>
      </c>
      <c r="J65" s="66"/>
      <c r="L65" s="82">
        <v>62</v>
      </c>
      <c r="M65" s="68">
        <v>2</v>
      </c>
      <c r="N65" s="72">
        <f t="shared" si="2"/>
        <v>1</v>
      </c>
      <c r="O65" s="66"/>
      <c r="Q65" s="82">
        <v>62</v>
      </c>
      <c r="R65" s="68">
        <v>1</v>
      </c>
      <c r="S65" s="72">
        <f t="shared" si="3"/>
        <v>1</v>
      </c>
      <c r="T65" s="66"/>
      <c r="V65" s="82">
        <v>62</v>
      </c>
      <c r="W65" s="68">
        <v>1</v>
      </c>
      <c r="X65" s="72">
        <f t="shared" si="4"/>
        <v>1</v>
      </c>
      <c r="Y65" s="66"/>
      <c r="AA65" s="82">
        <v>62</v>
      </c>
      <c r="AB65" s="68">
        <v>1</v>
      </c>
      <c r="AC65" s="74">
        <f t="shared" si="5"/>
        <v>1</v>
      </c>
      <c r="AD65" s="66"/>
      <c r="AF65" s="82">
        <v>62</v>
      </c>
      <c r="AG65" s="68">
        <v>1</v>
      </c>
      <c r="AH65" s="74">
        <f t="shared" si="6"/>
        <v>1</v>
      </c>
      <c r="AI65" s="66"/>
    </row>
    <row r="66" spans="2:35" x14ac:dyDescent="0.25">
      <c r="B66" s="82">
        <v>63</v>
      </c>
      <c r="C66" s="64">
        <v>14</v>
      </c>
      <c r="D66" s="72">
        <f t="shared" si="11"/>
        <v>1</v>
      </c>
      <c r="E66" s="66">
        <v>12</v>
      </c>
      <c r="G66" s="82">
        <v>63</v>
      </c>
      <c r="H66" s="64">
        <v>3</v>
      </c>
      <c r="I66" s="72">
        <f t="shared" si="1"/>
        <v>1</v>
      </c>
      <c r="J66" s="66"/>
      <c r="L66" s="82">
        <v>63</v>
      </c>
      <c r="M66" s="68">
        <v>2</v>
      </c>
      <c r="N66" s="72">
        <f t="shared" si="2"/>
        <v>1</v>
      </c>
      <c r="O66" s="66"/>
      <c r="Q66" s="82">
        <v>63</v>
      </c>
      <c r="R66" s="68">
        <v>1</v>
      </c>
      <c r="S66" s="72">
        <f t="shared" si="3"/>
        <v>1</v>
      </c>
      <c r="T66" s="66"/>
      <c r="V66" s="82">
        <v>63</v>
      </c>
      <c r="W66" s="68">
        <v>1</v>
      </c>
      <c r="X66" s="72">
        <f t="shared" si="4"/>
        <v>1</v>
      </c>
      <c r="Y66" s="66"/>
      <c r="AA66" s="82">
        <v>63</v>
      </c>
      <c r="AB66" s="68">
        <v>1</v>
      </c>
      <c r="AC66" s="74">
        <f t="shared" si="5"/>
        <v>1</v>
      </c>
      <c r="AD66" s="66"/>
      <c r="AF66" s="82">
        <v>63</v>
      </c>
      <c r="AG66" s="68">
        <v>1</v>
      </c>
      <c r="AH66" s="74">
        <f t="shared" si="6"/>
        <v>1</v>
      </c>
      <c r="AI66" s="66"/>
    </row>
    <row r="67" spans="2:35" x14ac:dyDescent="0.25">
      <c r="B67" s="82">
        <v>64</v>
      </c>
      <c r="C67" s="64">
        <v>14</v>
      </c>
      <c r="D67" s="72">
        <f t="shared" si="11"/>
        <v>1</v>
      </c>
      <c r="E67" s="66">
        <v>12</v>
      </c>
      <c r="G67" s="82">
        <v>64</v>
      </c>
      <c r="H67" s="64">
        <v>3</v>
      </c>
      <c r="I67" s="72">
        <f t="shared" si="1"/>
        <v>1</v>
      </c>
      <c r="J67" s="66"/>
      <c r="L67" s="82">
        <v>64</v>
      </c>
      <c r="M67" s="68">
        <v>2</v>
      </c>
      <c r="N67" s="72">
        <f t="shared" si="2"/>
        <v>1</v>
      </c>
      <c r="O67" s="66"/>
      <c r="Q67" s="82">
        <v>64</v>
      </c>
      <c r="R67" s="68">
        <v>1</v>
      </c>
      <c r="S67" s="72">
        <f t="shared" si="3"/>
        <v>1</v>
      </c>
      <c r="T67" s="66"/>
      <c r="V67" s="82">
        <v>64</v>
      </c>
      <c r="W67" s="68">
        <v>1</v>
      </c>
      <c r="X67" s="72">
        <f t="shared" si="4"/>
        <v>1</v>
      </c>
      <c r="Y67" s="66"/>
      <c r="AA67" s="82">
        <v>64</v>
      </c>
      <c r="AB67" s="68">
        <v>1</v>
      </c>
      <c r="AC67" s="74">
        <f t="shared" si="5"/>
        <v>1</v>
      </c>
      <c r="AD67" s="66"/>
      <c r="AF67" s="82">
        <v>64</v>
      </c>
      <c r="AG67" s="68">
        <v>1</v>
      </c>
      <c r="AH67" s="74">
        <f t="shared" si="6"/>
        <v>1</v>
      </c>
      <c r="AI67" s="66"/>
    </row>
    <row r="68" spans="2:35" x14ac:dyDescent="0.25">
      <c r="B68" s="82">
        <v>65</v>
      </c>
      <c r="C68" s="64">
        <v>14</v>
      </c>
      <c r="D68" s="72">
        <f t="shared" si="11"/>
        <v>1</v>
      </c>
      <c r="E68" s="73">
        <v>12</v>
      </c>
      <c r="G68" s="82">
        <v>65</v>
      </c>
      <c r="H68" s="64">
        <v>2</v>
      </c>
      <c r="I68" s="72">
        <f t="shared" si="1"/>
        <v>0.66666666666666663</v>
      </c>
      <c r="J68" s="73"/>
      <c r="L68" s="82">
        <v>0</v>
      </c>
      <c r="M68" s="68">
        <v>0</v>
      </c>
      <c r="N68" s="72">
        <f t="shared" si="2"/>
        <v>0</v>
      </c>
      <c r="O68" s="73">
        <v>20</v>
      </c>
      <c r="Q68" s="82">
        <v>0</v>
      </c>
      <c r="R68" s="68">
        <v>0</v>
      </c>
      <c r="S68" s="72">
        <f t="shared" si="3"/>
        <v>0</v>
      </c>
      <c r="T68" s="73"/>
      <c r="V68" s="82">
        <v>0</v>
      </c>
      <c r="W68" s="68">
        <v>0</v>
      </c>
      <c r="X68" s="72">
        <f t="shared" si="4"/>
        <v>0</v>
      </c>
      <c r="Y68" s="73"/>
      <c r="AA68" s="82">
        <v>0</v>
      </c>
      <c r="AB68" s="68">
        <v>0</v>
      </c>
      <c r="AC68" s="74">
        <f t="shared" si="5"/>
        <v>0</v>
      </c>
      <c r="AD68" s="73"/>
      <c r="AF68" s="82">
        <v>0</v>
      </c>
      <c r="AG68" s="68">
        <v>0</v>
      </c>
      <c r="AH68" s="74">
        <f t="shared" si="6"/>
        <v>0</v>
      </c>
      <c r="AI68" s="73"/>
    </row>
    <row r="69" spans="2:35" x14ac:dyDescent="0.25">
      <c r="B69" s="82">
        <v>66</v>
      </c>
      <c r="C69" s="64">
        <v>13</v>
      </c>
      <c r="D69" s="72">
        <f t="shared" si="11"/>
        <v>0.9285714285714286</v>
      </c>
      <c r="E69" s="73">
        <v>11</v>
      </c>
      <c r="G69" s="82">
        <v>66</v>
      </c>
      <c r="H69" s="64">
        <v>2</v>
      </c>
      <c r="I69" s="72">
        <f t="shared" ref="I69:I100" si="12">IF(H69=0,0,IF(H68=0,0,H69/H68))</f>
        <v>1</v>
      </c>
      <c r="J69" s="73"/>
      <c r="L69" s="82">
        <v>-1</v>
      </c>
      <c r="M69" s="68">
        <v>0</v>
      </c>
      <c r="N69" s="72">
        <f>IF(M69=0,0,IF(M68=0,0,M69/M68))</f>
        <v>0</v>
      </c>
      <c r="O69" s="73">
        <v>32</v>
      </c>
      <c r="Q69" s="82">
        <v>-1</v>
      </c>
      <c r="R69" s="68">
        <v>0</v>
      </c>
      <c r="S69" s="72">
        <f>IF(R69=0,0,IF(R68=0,0,R69/R68))</f>
        <v>0</v>
      </c>
      <c r="T69" s="73"/>
      <c r="V69" s="82">
        <v>-1</v>
      </c>
      <c r="W69" s="68">
        <v>0</v>
      </c>
      <c r="X69" s="72">
        <f>IF(W69=0,0,IF(W68=0,0,W69/W68))</f>
        <v>0</v>
      </c>
      <c r="Y69" s="73"/>
      <c r="AA69" s="82">
        <v>-1</v>
      </c>
      <c r="AB69" s="68">
        <v>0</v>
      </c>
      <c r="AC69" s="74">
        <f>IF(AB69=0,0,IF(AB68=0,0,AB69/AB68))</f>
        <v>0</v>
      </c>
      <c r="AD69" s="73"/>
      <c r="AF69" s="82">
        <v>-1</v>
      </c>
      <c r="AG69" s="68">
        <v>0</v>
      </c>
      <c r="AH69" s="74">
        <f>IF(AG69=0,0,IF(AG68=0,0,AG69/AG68))</f>
        <v>0</v>
      </c>
      <c r="AI69" s="73"/>
    </row>
    <row r="70" spans="2:35" x14ac:dyDescent="0.25">
      <c r="B70" s="82">
        <v>67</v>
      </c>
      <c r="C70" s="64">
        <v>12</v>
      </c>
      <c r="D70" s="72">
        <f t="shared" si="11"/>
        <v>0.92307692307692313</v>
      </c>
      <c r="E70" s="54">
        <v>10</v>
      </c>
      <c r="G70" s="82">
        <v>67</v>
      </c>
      <c r="H70" s="64">
        <v>2</v>
      </c>
      <c r="I70" s="72">
        <f t="shared" si="12"/>
        <v>1</v>
      </c>
    </row>
    <row r="71" spans="2:35" x14ac:dyDescent="0.25">
      <c r="B71" s="82">
        <v>68</v>
      </c>
      <c r="C71" s="64">
        <v>12</v>
      </c>
      <c r="D71" s="72">
        <f t="shared" si="11"/>
        <v>1</v>
      </c>
      <c r="E71" s="54">
        <v>10</v>
      </c>
      <c r="G71" s="82">
        <v>68</v>
      </c>
      <c r="H71" s="64">
        <v>2</v>
      </c>
      <c r="I71" s="72">
        <f t="shared" si="12"/>
        <v>1</v>
      </c>
    </row>
    <row r="72" spans="2:35" x14ac:dyDescent="0.25">
      <c r="B72" s="82">
        <v>69</v>
      </c>
      <c r="C72" s="64">
        <v>11</v>
      </c>
      <c r="D72" s="72">
        <f t="shared" si="11"/>
        <v>0.91666666666666663</v>
      </c>
      <c r="E72" s="54">
        <v>10</v>
      </c>
      <c r="G72" s="82">
        <v>69</v>
      </c>
      <c r="H72" s="64">
        <v>2</v>
      </c>
      <c r="I72" s="72">
        <f t="shared" si="12"/>
        <v>1</v>
      </c>
    </row>
    <row r="73" spans="2:35" x14ac:dyDescent="0.25">
      <c r="B73" s="82">
        <v>70</v>
      </c>
      <c r="C73" s="64">
        <v>11</v>
      </c>
      <c r="D73" s="72">
        <f t="shared" si="11"/>
        <v>1</v>
      </c>
      <c r="E73" s="54">
        <v>9</v>
      </c>
      <c r="G73" s="82">
        <v>70</v>
      </c>
      <c r="H73" s="64">
        <v>2</v>
      </c>
      <c r="I73" s="72">
        <f t="shared" si="12"/>
        <v>1</v>
      </c>
    </row>
    <row r="74" spans="2:35" x14ac:dyDescent="0.25">
      <c r="B74" s="82">
        <v>71</v>
      </c>
      <c r="C74" s="64">
        <v>11</v>
      </c>
      <c r="D74" s="72">
        <f t="shared" si="11"/>
        <v>1</v>
      </c>
      <c r="E74" s="54">
        <v>8</v>
      </c>
      <c r="G74" s="82">
        <v>71</v>
      </c>
      <c r="H74" s="64">
        <v>2</v>
      </c>
      <c r="I74" s="72">
        <f t="shared" si="12"/>
        <v>1</v>
      </c>
    </row>
    <row r="75" spans="2:35" x14ac:dyDescent="0.25">
      <c r="B75" s="82">
        <v>72</v>
      </c>
      <c r="C75" s="64">
        <v>11</v>
      </c>
      <c r="D75" s="72">
        <f t="shared" si="11"/>
        <v>1</v>
      </c>
      <c r="E75" s="54">
        <v>8</v>
      </c>
      <c r="G75" s="82">
        <v>72</v>
      </c>
      <c r="H75" s="64">
        <v>2</v>
      </c>
      <c r="I75" s="72">
        <f t="shared" si="12"/>
        <v>1</v>
      </c>
    </row>
    <row r="76" spans="2:35" x14ac:dyDescent="0.25">
      <c r="B76" s="82">
        <v>73</v>
      </c>
      <c r="C76" s="64">
        <v>11</v>
      </c>
      <c r="D76" s="72">
        <f t="shared" si="11"/>
        <v>1</v>
      </c>
      <c r="E76" s="54">
        <v>8</v>
      </c>
      <c r="G76" s="82">
        <v>73</v>
      </c>
      <c r="H76" s="64">
        <v>1</v>
      </c>
      <c r="I76" s="72">
        <f t="shared" si="12"/>
        <v>0.5</v>
      </c>
    </row>
    <row r="77" spans="2:35" x14ac:dyDescent="0.25">
      <c r="B77" s="82">
        <v>74</v>
      </c>
      <c r="C77" s="64">
        <v>10</v>
      </c>
      <c r="D77" s="72">
        <f t="shared" si="11"/>
        <v>0.90909090909090906</v>
      </c>
      <c r="E77" s="54">
        <v>7</v>
      </c>
      <c r="G77" s="82">
        <v>74</v>
      </c>
      <c r="H77" s="64">
        <v>1</v>
      </c>
      <c r="I77" s="72">
        <f t="shared" si="12"/>
        <v>1</v>
      </c>
    </row>
    <row r="78" spans="2:35" x14ac:dyDescent="0.25">
      <c r="B78" s="82">
        <v>75</v>
      </c>
      <c r="C78" s="64">
        <v>9</v>
      </c>
      <c r="D78" s="72">
        <f t="shared" si="11"/>
        <v>0.9</v>
      </c>
      <c r="E78" s="54">
        <v>6</v>
      </c>
      <c r="G78" s="82">
        <v>75</v>
      </c>
      <c r="H78" s="64">
        <v>1</v>
      </c>
      <c r="I78" s="72">
        <f t="shared" si="12"/>
        <v>1</v>
      </c>
    </row>
    <row r="79" spans="2:35" x14ac:dyDescent="0.25">
      <c r="B79" s="82">
        <v>76</v>
      </c>
      <c r="C79" s="64">
        <v>9</v>
      </c>
      <c r="D79" s="72">
        <f t="shared" si="11"/>
        <v>1</v>
      </c>
      <c r="E79" s="54">
        <v>6</v>
      </c>
      <c r="G79" s="82">
        <v>76</v>
      </c>
      <c r="H79" s="64">
        <v>1</v>
      </c>
      <c r="I79" s="72">
        <f t="shared" si="12"/>
        <v>1</v>
      </c>
    </row>
    <row r="80" spans="2:35" x14ac:dyDescent="0.25">
      <c r="B80" s="82">
        <v>77</v>
      </c>
      <c r="C80" s="64">
        <v>8</v>
      </c>
      <c r="D80" s="72">
        <f t="shared" si="11"/>
        <v>0.88888888888888884</v>
      </c>
      <c r="E80" s="54">
        <v>6</v>
      </c>
      <c r="G80" s="82">
        <v>77</v>
      </c>
      <c r="H80" s="64">
        <v>1</v>
      </c>
      <c r="I80" s="72">
        <f t="shared" si="12"/>
        <v>1</v>
      </c>
    </row>
    <row r="81" spans="2:9" x14ac:dyDescent="0.25">
      <c r="B81" s="82">
        <v>78</v>
      </c>
      <c r="C81" s="64">
        <v>8</v>
      </c>
      <c r="D81" s="72">
        <f t="shared" si="11"/>
        <v>1</v>
      </c>
      <c r="E81" s="54">
        <v>5</v>
      </c>
      <c r="G81" s="82">
        <v>78</v>
      </c>
      <c r="H81" s="64">
        <v>1</v>
      </c>
      <c r="I81" s="72">
        <f t="shared" si="12"/>
        <v>1</v>
      </c>
    </row>
    <row r="82" spans="2:9" x14ac:dyDescent="0.25">
      <c r="B82" s="82">
        <v>79</v>
      </c>
      <c r="C82" s="64">
        <v>8</v>
      </c>
      <c r="D82" s="72">
        <f t="shared" si="11"/>
        <v>1</v>
      </c>
      <c r="E82" s="54">
        <v>4</v>
      </c>
      <c r="G82" s="82">
        <v>79</v>
      </c>
      <c r="H82" s="64">
        <v>1</v>
      </c>
      <c r="I82" s="72">
        <f t="shared" si="12"/>
        <v>1</v>
      </c>
    </row>
    <row r="83" spans="2:9" x14ac:dyDescent="0.25">
      <c r="B83" s="82">
        <v>80</v>
      </c>
      <c r="C83" s="64">
        <v>8</v>
      </c>
      <c r="D83" s="72">
        <f t="shared" si="11"/>
        <v>1</v>
      </c>
      <c r="E83" s="54">
        <v>4</v>
      </c>
      <c r="G83" s="82">
        <v>80</v>
      </c>
      <c r="H83" s="64">
        <v>1</v>
      </c>
      <c r="I83" s="72">
        <f t="shared" si="12"/>
        <v>1</v>
      </c>
    </row>
    <row r="84" spans="2:9" x14ac:dyDescent="0.25">
      <c r="B84" s="82">
        <v>81</v>
      </c>
      <c r="C84" s="64">
        <v>8</v>
      </c>
      <c r="D84" s="72">
        <f t="shared" si="11"/>
        <v>1</v>
      </c>
      <c r="E84" s="54">
        <v>4</v>
      </c>
      <c r="G84" s="82">
        <v>81</v>
      </c>
      <c r="H84" s="64">
        <v>1</v>
      </c>
      <c r="I84" s="72">
        <f t="shared" si="12"/>
        <v>1</v>
      </c>
    </row>
    <row r="85" spans="2:9" x14ac:dyDescent="0.25">
      <c r="B85" s="82">
        <v>82</v>
      </c>
      <c r="C85" s="64">
        <v>7</v>
      </c>
      <c r="D85" s="72">
        <f t="shared" si="11"/>
        <v>0.875</v>
      </c>
      <c r="E85" s="54">
        <v>3</v>
      </c>
      <c r="G85" s="82">
        <v>82</v>
      </c>
      <c r="H85" s="64">
        <v>1</v>
      </c>
      <c r="I85" s="72">
        <f t="shared" si="12"/>
        <v>1</v>
      </c>
    </row>
    <row r="86" spans="2:9" x14ac:dyDescent="0.25">
      <c r="B86" s="82">
        <v>83</v>
      </c>
      <c r="C86" s="64">
        <v>6</v>
      </c>
      <c r="D86" s="72">
        <f t="shared" si="11"/>
        <v>0.8571428571428571</v>
      </c>
      <c r="E86" s="54">
        <v>3</v>
      </c>
      <c r="G86" s="82">
        <v>83</v>
      </c>
      <c r="H86" s="64">
        <v>1</v>
      </c>
      <c r="I86" s="72">
        <f t="shared" si="12"/>
        <v>1</v>
      </c>
    </row>
    <row r="87" spans="2:9" x14ac:dyDescent="0.25">
      <c r="B87" s="82">
        <v>84</v>
      </c>
      <c r="C87" s="64">
        <v>6</v>
      </c>
      <c r="D87" s="72">
        <f t="shared" si="11"/>
        <v>1</v>
      </c>
      <c r="E87" s="54">
        <v>3</v>
      </c>
      <c r="G87" s="82">
        <v>84</v>
      </c>
      <c r="H87" s="64">
        <v>1</v>
      </c>
      <c r="I87" s="72">
        <f t="shared" si="12"/>
        <v>1</v>
      </c>
    </row>
    <row r="88" spans="2:9" x14ac:dyDescent="0.25">
      <c r="B88" s="82">
        <v>85</v>
      </c>
      <c r="C88" s="64">
        <v>6</v>
      </c>
      <c r="D88" s="72">
        <f t="shared" si="11"/>
        <v>1</v>
      </c>
      <c r="E88" s="54">
        <v>3</v>
      </c>
      <c r="G88" s="82">
        <v>85</v>
      </c>
      <c r="H88" s="64">
        <v>1</v>
      </c>
      <c r="I88" s="72">
        <f t="shared" si="12"/>
        <v>1</v>
      </c>
    </row>
    <row r="89" spans="2:9" x14ac:dyDescent="0.25">
      <c r="B89" s="82">
        <v>86</v>
      </c>
      <c r="C89" s="64">
        <v>5</v>
      </c>
      <c r="D89" s="72">
        <f t="shared" si="11"/>
        <v>0.83333333333333337</v>
      </c>
      <c r="E89" s="54">
        <v>2</v>
      </c>
      <c r="G89" s="82">
        <v>86</v>
      </c>
      <c r="H89" s="64">
        <v>1</v>
      </c>
      <c r="I89" s="72">
        <f t="shared" si="12"/>
        <v>1</v>
      </c>
    </row>
    <row r="90" spans="2:9" x14ac:dyDescent="0.25">
      <c r="B90" s="82">
        <v>87</v>
      </c>
      <c r="C90" s="64">
        <v>5</v>
      </c>
      <c r="D90" s="72">
        <f t="shared" si="11"/>
        <v>1</v>
      </c>
      <c r="E90" s="54">
        <v>2</v>
      </c>
      <c r="G90" s="82">
        <v>87</v>
      </c>
      <c r="H90" s="64">
        <v>1</v>
      </c>
      <c r="I90" s="72">
        <f t="shared" si="12"/>
        <v>1</v>
      </c>
    </row>
    <row r="91" spans="2:9" x14ac:dyDescent="0.25">
      <c r="B91" s="82">
        <v>88</v>
      </c>
      <c r="C91" s="64">
        <v>5</v>
      </c>
      <c r="D91" s="72">
        <f t="shared" si="11"/>
        <v>1</v>
      </c>
      <c r="E91" s="54">
        <v>2</v>
      </c>
      <c r="G91" s="82">
        <v>88</v>
      </c>
      <c r="H91" s="64">
        <v>1</v>
      </c>
      <c r="I91" s="72">
        <f t="shared" si="12"/>
        <v>1</v>
      </c>
    </row>
    <row r="92" spans="2:9" x14ac:dyDescent="0.25">
      <c r="B92" s="82">
        <v>89</v>
      </c>
      <c r="C92" s="64">
        <v>4</v>
      </c>
      <c r="D92" s="72">
        <f t="shared" si="11"/>
        <v>0.8</v>
      </c>
      <c r="E92" s="54">
        <v>2</v>
      </c>
      <c r="G92" s="82">
        <v>89</v>
      </c>
      <c r="H92" s="64">
        <v>1</v>
      </c>
      <c r="I92" s="72">
        <f t="shared" si="12"/>
        <v>1</v>
      </c>
    </row>
    <row r="93" spans="2:9" x14ac:dyDescent="0.25">
      <c r="B93" s="82">
        <v>90</v>
      </c>
      <c r="C93" s="64">
        <v>4</v>
      </c>
      <c r="D93" s="72">
        <f t="shared" si="11"/>
        <v>1</v>
      </c>
      <c r="E93" s="54">
        <v>1</v>
      </c>
      <c r="G93" s="82">
        <v>90</v>
      </c>
      <c r="H93" s="64">
        <v>1</v>
      </c>
      <c r="I93" s="72">
        <f t="shared" si="12"/>
        <v>1</v>
      </c>
    </row>
    <row r="94" spans="2:9" x14ac:dyDescent="0.25">
      <c r="B94" s="82">
        <v>91</v>
      </c>
      <c r="C94" s="64">
        <v>4</v>
      </c>
      <c r="D94" s="72">
        <f t="shared" si="11"/>
        <v>1</v>
      </c>
      <c r="E94" s="54">
        <v>1</v>
      </c>
      <c r="G94" s="82">
        <v>91</v>
      </c>
      <c r="H94" s="64">
        <v>1</v>
      </c>
      <c r="I94" s="72">
        <f t="shared" si="12"/>
        <v>1</v>
      </c>
    </row>
    <row r="95" spans="2:9" x14ac:dyDescent="0.25">
      <c r="B95" s="82">
        <v>92</v>
      </c>
      <c r="C95" s="64">
        <v>3</v>
      </c>
      <c r="D95" s="72">
        <f t="shared" si="11"/>
        <v>0.75</v>
      </c>
      <c r="E95" s="54">
        <v>1</v>
      </c>
      <c r="G95" s="82">
        <v>92</v>
      </c>
      <c r="H95" s="64">
        <v>1</v>
      </c>
      <c r="I95" s="72">
        <f t="shared" si="12"/>
        <v>1</v>
      </c>
    </row>
    <row r="96" spans="2:9" x14ac:dyDescent="0.25">
      <c r="B96" s="82">
        <v>93</v>
      </c>
      <c r="C96" s="64">
        <v>3</v>
      </c>
      <c r="D96" s="72">
        <f t="shared" si="11"/>
        <v>1</v>
      </c>
      <c r="E96" s="54">
        <v>1</v>
      </c>
      <c r="G96" s="82">
        <v>93</v>
      </c>
      <c r="H96" s="64">
        <v>1</v>
      </c>
      <c r="I96" s="72">
        <f t="shared" si="12"/>
        <v>1</v>
      </c>
    </row>
    <row r="97" spans="2:9" x14ac:dyDescent="0.25">
      <c r="B97" s="82">
        <v>94</v>
      </c>
      <c r="C97" s="64">
        <v>3</v>
      </c>
      <c r="D97" s="72">
        <f t="shared" si="11"/>
        <v>1</v>
      </c>
      <c r="E97" s="54">
        <v>1</v>
      </c>
      <c r="G97" s="82">
        <v>94</v>
      </c>
      <c r="H97" s="64">
        <v>1</v>
      </c>
      <c r="I97" s="72">
        <f t="shared" si="12"/>
        <v>1</v>
      </c>
    </row>
    <row r="98" spans="2:9" x14ac:dyDescent="0.25">
      <c r="B98" s="82">
        <v>95</v>
      </c>
      <c r="C98" s="64">
        <v>3</v>
      </c>
      <c r="D98" s="72">
        <f t="shared" si="11"/>
        <v>1</v>
      </c>
      <c r="E98" s="54">
        <v>1</v>
      </c>
      <c r="G98" s="82">
        <v>95</v>
      </c>
      <c r="H98" s="64">
        <v>1</v>
      </c>
      <c r="I98" s="72">
        <f t="shared" si="12"/>
        <v>1</v>
      </c>
    </row>
    <row r="99" spans="2:9" x14ac:dyDescent="0.25">
      <c r="B99" s="82">
        <v>96</v>
      </c>
      <c r="C99" s="64">
        <v>3</v>
      </c>
      <c r="D99" s="72">
        <f t="shared" si="11"/>
        <v>1</v>
      </c>
      <c r="E99" s="54">
        <v>1</v>
      </c>
      <c r="G99" s="82">
        <v>96</v>
      </c>
      <c r="H99" s="64">
        <v>1</v>
      </c>
      <c r="I99" s="72">
        <f t="shared" si="12"/>
        <v>1</v>
      </c>
    </row>
    <row r="100" spans="2:9" x14ac:dyDescent="0.25">
      <c r="B100" s="82">
        <v>97</v>
      </c>
      <c r="C100" s="64">
        <v>3</v>
      </c>
      <c r="D100" s="72">
        <f t="shared" si="11"/>
        <v>1</v>
      </c>
      <c r="G100" s="82">
        <v>0</v>
      </c>
      <c r="H100" s="68">
        <v>0</v>
      </c>
      <c r="I100" s="72">
        <f t="shared" si="12"/>
        <v>0</v>
      </c>
    </row>
    <row r="101" spans="2:9" x14ac:dyDescent="0.25">
      <c r="B101" s="82">
        <v>98</v>
      </c>
      <c r="C101" s="64">
        <v>2</v>
      </c>
      <c r="D101" s="72">
        <f t="shared" si="11"/>
        <v>0.66666666666666663</v>
      </c>
      <c r="G101" s="82">
        <v>-1</v>
      </c>
      <c r="H101" s="68">
        <v>0</v>
      </c>
      <c r="I101" s="72">
        <f>IF(H101=0,0,IF(H100=0,0,H101/H100))</f>
        <v>0</v>
      </c>
    </row>
    <row r="102" spans="2:9" x14ac:dyDescent="0.25">
      <c r="B102" s="82">
        <v>99</v>
      </c>
      <c r="C102" s="64">
        <v>2</v>
      </c>
      <c r="D102" s="72">
        <f t="shared" ref="D102:D131" si="13">IF(C102=0,0,IF(C101=0,0,C102/C101))</f>
        <v>1</v>
      </c>
    </row>
    <row r="103" spans="2:9" x14ac:dyDescent="0.25">
      <c r="B103" s="82">
        <v>100</v>
      </c>
      <c r="C103" s="64">
        <v>2</v>
      </c>
      <c r="D103" s="72">
        <f t="shared" si="13"/>
        <v>1</v>
      </c>
    </row>
    <row r="104" spans="2:9" x14ac:dyDescent="0.25">
      <c r="B104" s="82">
        <v>101</v>
      </c>
      <c r="C104" s="64">
        <v>2</v>
      </c>
      <c r="D104" s="72">
        <f t="shared" si="13"/>
        <v>1</v>
      </c>
    </row>
    <row r="105" spans="2:9" x14ac:dyDescent="0.25">
      <c r="B105" s="82">
        <v>102</v>
      </c>
      <c r="C105" s="64">
        <v>2</v>
      </c>
      <c r="D105" s="72">
        <f t="shared" si="13"/>
        <v>1</v>
      </c>
    </row>
    <row r="106" spans="2:9" x14ac:dyDescent="0.25">
      <c r="B106" s="82">
        <v>103</v>
      </c>
      <c r="C106" s="64">
        <v>2</v>
      </c>
      <c r="D106" s="72">
        <f t="shared" si="13"/>
        <v>1</v>
      </c>
    </row>
    <row r="107" spans="2:9" x14ac:dyDescent="0.25">
      <c r="B107" s="82">
        <v>104</v>
      </c>
      <c r="C107" s="64">
        <v>2</v>
      </c>
      <c r="D107" s="72">
        <f t="shared" si="13"/>
        <v>1</v>
      </c>
    </row>
    <row r="108" spans="2:9" x14ac:dyDescent="0.25">
      <c r="B108" s="82">
        <v>105</v>
      </c>
      <c r="C108" s="64">
        <v>2</v>
      </c>
      <c r="D108" s="72">
        <f t="shared" si="13"/>
        <v>1</v>
      </c>
    </row>
    <row r="109" spans="2:9" x14ac:dyDescent="0.25">
      <c r="B109" s="82">
        <v>106</v>
      </c>
      <c r="C109" s="64">
        <v>1</v>
      </c>
      <c r="D109" s="72">
        <f t="shared" si="13"/>
        <v>0.5</v>
      </c>
    </row>
    <row r="110" spans="2:9" x14ac:dyDescent="0.25">
      <c r="B110" s="82">
        <v>107</v>
      </c>
      <c r="C110" s="64">
        <v>1</v>
      </c>
      <c r="D110" s="72">
        <f t="shared" si="13"/>
        <v>1</v>
      </c>
    </row>
    <row r="111" spans="2:9" x14ac:dyDescent="0.25">
      <c r="B111" s="82">
        <v>108</v>
      </c>
      <c r="C111" s="64">
        <v>1</v>
      </c>
      <c r="D111" s="72">
        <f t="shared" si="13"/>
        <v>1</v>
      </c>
    </row>
    <row r="112" spans="2:9" x14ac:dyDescent="0.25">
      <c r="B112" s="82">
        <v>109</v>
      </c>
      <c r="C112" s="64">
        <v>1</v>
      </c>
      <c r="D112" s="72">
        <f t="shared" si="13"/>
        <v>1</v>
      </c>
    </row>
    <row r="113" spans="2:9" x14ac:dyDescent="0.25">
      <c r="B113" s="82">
        <v>110</v>
      </c>
      <c r="C113" s="64">
        <v>1</v>
      </c>
      <c r="D113" s="72">
        <f t="shared" si="13"/>
        <v>1</v>
      </c>
    </row>
    <row r="114" spans="2:9" x14ac:dyDescent="0.25">
      <c r="B114" s="82">
        <v>111</v>
      </c>
      <c r="C114" s="64">
        <v>1</v>
      </c>
      <c r="D114" s="72">
        <f t="shared" si="13"/>
        <v>1</v>
      </c>
    </row>
    <row r="115" spans="2:9" x14ac:dyDescent="0.25">
      <c r="B115" s="82">
        <v>112</v>
      </c>
      <c r="C115" s="64">
        <v>1</v>
      </c>
      <c r="D115" s="72">
        <f t="shared" si="13"/>
        <v>1</v>
      </c>
    </row>
    <row r="116" spans="2:9" x14ac:dyDescent="0.25">
      <c r="B116" s="82">
        <v>113</v>
      </c>
      <c r="C116" s="64">
        <v>1</v>
      </c>
      <c r="D116" s="72">
        <f t="shared" si="13"/>
        <v>1</v>
      </c>
      <c r="G116" s="82">
        <v>0</v>
      </c>
      <c r="H116" s="68">
        <v>0</v>
      </c>
      <c r="I116" s="72">
        <f t="shared" ref="I116" si="14">IF(H116=0,0,IF(H115=0,0,H116/H115))</f>
        <v>0</v>
      </c>
    </row>
    <row r="117" spans="2:9" x14ac:dyDescent="0.25">
      <c r="B117" s="82">
        <v>114</v>
      </c>
      <c r="C117" s="64">
        <v>1</v>
      </c>
      <c r="D117" s="72">
        <f t="shared" si="13"/>
        <v>1</v>
      </c>
      <c r="G117" s="82">
        <v>-1</v>
      </c>
      <c r="H117" s="68">
        <v>0</v>
      </c>
      <c r="I117" s="72">
        <f>IF(H117=0,0,IF(H116=0,0,H117/H116))</f>
        <v>0</v>
      </c>
    </row>
    <row r="118" spans="2:9" x14ac:dyDescent="0.25">
      <c r="B118" s="82">
        <v>115</v>
      </c>
      <c r="C118" s="64">
        <v>1</v>
      </c>
      <c r="D118" s="72">
        <f t="shared" si="13"/>
        <v>1</v>
      </c>
    </row>
    <row r="119" spans="2:9" x14ac:dyDescent="0.25">
      <c r="B119" s="82">
        <v>116</v>
      </c>
      <c r="C119" s="64">
        <v>1</v>
      </c>
      <c r="D119" s="72">
        <f t="shared" si="13"/>
        <v>1</v>
      </c>
    </row>
    <row r="120" spans="2:9" x14ac:dyDescent="0.25">
      <c r="B120" s="82">
        <v>117</v>
      </c>
      <c r="C120" s="64">
        <v>1</v>
      </c>
      <c r="D120" s="72">
        <f t="shared" si="13"/>
        <v>1</v>
      </c>
    </row>
    <row r="121" spans="2:9" x14ac:dyDescent="0.25">
      <c r="B121" s="82">
        <v>118</v>
      </c>
      <c r="C121" s="64">
        <v>1</v>
      </c>
      <c r="D121" s="72">
        <f t="shared" si="13"/>
        <v>1</v>
      </c>
    </row>
    <row r="122" spans="2:9" x14ac:dyDescent="0.25">
      <c r="B122" s="82">
        <v>119</v>
      </c>
      <c r="C122" s="64">
        <v>1</v>
      </c>
      <c r="D122" s="72">
        <f t="shared" si="13"/>
        <v>1</v>
      </c>
    </row>
    <row r="123" spans="2:9" x14ac:dyDescent="0.25">
      <c r="B123" s="82">
        <v>120</v>
      </c>
      <c r="C123" s="64">
        <v>1</v>
      </c>
      <c r="D123" s="72">
        <f t="shared" si="13"/>
        <v>1</v>
      </c>
    </row>
    <row r="124" spans="2:9" x14ac:dyDescent="0.25">
      <c r="B124" s="82">
        <v>121</v>
      </c>
      <c r="C124" s="64">
        <v>1</v>
      </c>
      <c r="D124" s="72">
        <f t="shared" si="13"/>
        <v>1</v>
      </c>
    </row>
    <row r="125" spans="2:9" x14ac:dyDescent="0.25">
      <c r="B125" s="82">
        <v>122</v>
      </c>
      <c r="C125" s="64">
        <v>1</v>
      </c>
      <c r="D125" s="72">
        <f t="shared" si="13"/>
        <v>1</v>
      </c>
    </row>
    <row r="126" spans="2:9" x14ac:dyDescent="0.25">
      <c r="B126" s="82">
        <v>123</v>
      </c>
      <c r="C126" s="64">
        <v>1</v>
      </c>
      <c r="D126" s="72">
        <f t="shared" si="13"/>
        <v>1</v>
      </c>
    </row>
    <row r="127" spans="2:9" x14ac:dyDescent="0.25">
      <c r="B127" s="82">
        <v>124</v>
      </c>
      <c r="C127" s="64">
        <v>1</v>
      </c>
      <c r="D127" s="72">
        <f t="shared" si="13"/>
        <v>1</v>
      </c>
    </row>
    <row r="128" spans="2:9" x14ac:dyDescent="0.25">
      <c r="B128" s="82">
        <v>125</v>
      </c>
      <c r="C128" s="64">
        <v>1</v>
      </c>
      <c r="D128" s="72">
        <f t="shared" si="13"/>
        <v>1</v>
      </c>
    </row>
    <row r="129" spans="2:15" x14ac:dyDescent="0.25">
      <c r="B129" s="82">
        <v>126</v>
      </c>
      <c r="C129" s="64">
        <v>1</v>
      </c>
      <c r="D129" s="72">
        <f t="shared" si="13"/>
        <v>1</v>
      </c>
    </row>
    <row r="130" spans="2:15" x14ac:dyDescent="0.25">
      <c r="B130" s="82">
        <v>127</v>
      </c>
      <c r="C130" s="64">
        <v>1</v>
      </c>
      <c r="D130" s="72">
        <f t="shared" si="13"/>
        <v>1</v>
      </c>
    </row>
    <row r="131" spans="2:15" x14ac:dyDescent="0.25">
      <c r="B131" s="82">
        <v>128</v>
      </c>
      <c r="C131" s="64">
        <v>1</v>
      </c>
      <c r="D131" s="72">
        <f t="shared" si="13"/>
        <v>1</v>
      </c>
    </row>
    <row r="132" spans="2:15" x14ac:dyDescent="0.25">
      <c r="B132" s="82">
        <v>0</v>
      </c>
      <c r="C132" s="68">
        <v>0</v>
      </c>
      <c r="D132" s="72">
        <f>IF(C132=0,0,IF(C115=0,0,C132/C115))</f>
        <v>0</v>
      </c>
    </row>
    <row r="133" spans="2:15" x14ac:dyDescent="0.25">
      <c r="B133" s="82">
        <v>-1</v>
      </c>
      <c r="C133" s="68">
        <v>0</v>
      </c>
      <c r="D133" s="72">
        <f>IF(C133=0,0,IF(C132=0,0,C133/C132))</f>
        <v>0</v>
      </c>
    </row>
    <row r="142" spans="2:15" x14ac:dyDescent="0.25">
      <c r="O142" s="54">
        <v>32</v>
      </c>
    </row>
    <row r="150" spans="15:15" x14ac:dyDescent="0.25">
      <c r="O150" s="54">
        <v>24</v>
      </c>
    </row>
    <row r="156" spans="15:15" x14ac:dyDescent="0.25">
      <c r="O156" s="54">
        <v>32</v>
      </c>
    </row>
    <row r="161" spans="2:15" x14ac:dyDescent="0.25">
      <c r="O161" s="54">
        <v>32</v>
      </c>
    </row>
    <row r="167" spans="2:15" x14ac:dyDescent="0.25">
      <c r="B167" s="54" t="s">
        <v>0</v>
      </c>
      <c r="O167" s="54">
        <v>16</v>
      </c>
    </row>
  </sheetData>
  <sheetProtection selectLockedCells="1" selectUnlockedCells="1"/>
  <mergeCells count="12">
    <mergeCell ref="AL6:AO6"/>
    <mergeCell ref="B2:D2"/>
    <mergeCell ref="G2:I2"/>
    <mergeCell ref="L2:N2"/>
    <mergeCell ref="Q2:S2"/>
    <mergeCell ref="V2:X2"/>
    <mergeCell ref="AA2:AC2"/>
    <mergeCell ref="AF2:AH2"/>
    <mergeCell ref="AK2:AO2"/>
    <mergeCell ref="AL3:AO3"/>
    <mergeCell ref="AL4:AO4"/>
    <mergeCell ref="AL5:AO5"/>
  </mergeCells>
  <pageMargins left="0.70866141732283472" right="0.70866141732283472" top="0.74803149606299213" bottom="0.74803149606299213" header="0.31496062992125984" footer="0.31496062992125984"/>
  <pageSetup paperSize="9" scale="2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B057F-9351-446F-839C-01300C30E9EA}">
  <sheetPr>
    <outlinePr summaryBelow="0" summaryRight="0"/>
  </sheetPr>
  <dimension ref="A1:H237"/>
  <sheetViews>
    <sheetView workbookViewId="0">
      <selection activeCell="A8" sqref="A8"/>
    </sheetView>
  </sheetViews>
  <sheetFormatPr defaultColWidth="12.7109375" defaultRowHeight="15.75" customHeight="1" x14ac:dyDescent="0.2"/>
  <cols>
    <col min="1" max="1" width="35.5703125" style="143" customWidth="1"/>
    <col min="2" max="2" width="18.28515625" style="143" customWidth="1"/>
    <col min="3" max="3" width="19.7109375" style="164" customWidth="1"/>
    <col min="4" max="4" width="12.7109375" style="143"/>
    <col min="5" max="5" width="8.5703125" style="143" customWidth="1"/>
    <col min="6" max="16384" width="12.7109375" style="143"/>
  </cols>
  <sheetData>
    <row r="1" spans="1:7" ht="12.75" x14ac:dyDescent="0.2">
      <c r="A1" s="314" t="s">
        <v>43</v>
      </c>
      <c r="B1" s="316" t="s">
        <v>47</v>
      </c>
      <c r="C1" s="317" t="s">
        <v>9</v>
      </c>
    </row>
    <row r="2" spans="1:7" ht="12.75" x14ac:dyDescent="0.2">
      <c r="A2" s="315"/>
      <c r="B2" s="315"/>
      <c r="C2" s="318"/>
    </row>
    <row r="3" spans="1:7" ht="12.75" x14ac:dyDescent="0.2">
      <c r="A3" s="315"/>
      <c r="B3" s="315"/>
      <c r="C3" s="318"/>
    </row>
    <row r="4" spans="1:7" ht="15" x14ac:dyDescent="0.25">
      <c r="A4" s="153" t="s">
        <v>46</v>
      </c>
      <c r="B4" s="154"/>
      <c r="C4" s="155"/>
      <c r="D4" s="2"/>
      <c r="E4" s="2"/>
      <c r="F4" s="2"/>
      <c r="G4" s="2"/>
    </row>
    <row r="5" spans="1:7" ht="15" x14ac:dyDescent="0.25">
      <c r="A5" s="156" t="s">
        <v>201</v>
      </c>
      <c r="B5" s="149">
        <v>5</v>
      </c>
      <c r="C5" s="157" t="s">
        <v>202</v>
      </c>
      <c r="D5" s="2" t="str">
        <f t="shared" ref="D5:D16" si="0">C5</f>
        <v>pro 3</v>
      </c>
      <c r="E5" s="2" t="str">
        <f t="shared" ref="E5:E68" si="1">IF(IFERROR(FIND("*",C5),0)&gt;0,"*","")</f>
        <v/>
      </c>
      <c r="F5" s="2" t="str">
        <f t="shared" ref="F5:F46" si="2">TEXT(D5,"0,0") &amp; E5</f>
        <v>pro 3</v>
      </c>
      <c r="G5" s="2" t="str">
        <f t="shared" ref="G5:G46" si="3">IF(E5="",D5,D5+0.1)</f>
        <v>pro 3</v>
      </c>
    </row>
    <row r="6" spans="1:7" ht="15" x14ac:dyDescent="0.25">
      <c r="A6" s="156" t="s">
        <v>257</v>
      </c>
      <c r="B6" s="149">
        <v>5.5</v>
      </c>
      <c r="C6" s="162" t="s">
        <v>202</v>
      </c>
      <c r="D6" s="2" t="str">
        <f t="shared" si="0"/>
        <v>pro 3</v>
      </c>
      <c r="E6" s="2" t="str">
        <f t="shared" si="1"/>
        <v/>
      </c>
      <c r="F6" s="2" t="str">
        <f t="shared" si="2"/>
        <v>pro 3</v>
      </c>
      <c r="G6" s="2" t="str">
        <f t="shared" si="3"/>
        <v>pro 3</v>
      </c>
    </row>
    <row r="7" spans="1:7" ht="15" x14ac:dyDescent="0.25">
      <c r="A7" s="156" t="s">
        <v>169</v>
      </c>
      <c r="B7" s="149">
        <v>5.5</v>
      </c>
      <c r="C7" s="157" t="s">
        <v>232</v>
      </c>
      <c r="D7" s="2" t="str">
        <f t="shared" si="0"/>
        <v>pro 2</v>
      </c>
      <c r="E7" s="2" t="str">
        <f t="shared" si="1"/>
        <v/>
      </c>
      <c r="F7" s="2" t="str">
        <f t="shared" si="2"/>
        <v>pro 2</v>
      </c>
      <c r="G7" s="2" t="str">
        <f t="shared" si="3"/>
        <v>pro 2</v>
      </c>
    </row>
    <row r="8" spans="1:7" ht="15" x14ac:dyDescent="0.25">
      <c r="A8" s="156" t="s">
        <v>231</v>
      </c>
      <c r="B8" s="149">
        <v>5.5</v>
      </c>
      <c r="C8" s="157" t="s">
        <v>232</v>
      </c>
      <c r="D8" s="2" t="str">
        <f t="shared" si="0"/>
        <v>pro 2</v>
      </c>
      <c r="E8" s="2" t="str">
        <f t="shared" si="1"/>
        <v/>
      </c>
      <c r="F8" s="2" t="str">
        <f t="shared" si="2"/>
        <v>pro 2</v>
      </c>
      <c r="G8" s="2" t="str">
        <f t="shared" si="3"/>
        <v>pro 2</v>
      </c>
    </row>
    <row r="9" spans="1:7" ht="15" x14ac:dyDescent="0.25">
      <c r="A9" s="156" t="s">
        <v>172</v>
      </c>
      <c r="B9" s="149">
        <v>5</v>
      </c>
      <c r="C9" s="157" t="s">
        <v>173</v>
      </c>
      <c r="D9" s="2" t="str">
        <f t="shared" si="0"/>
        <v>pro 1</v>
      </c>
      <c r="E9" s="2" t="str">
        <f t="shared" si="1"/>
        <v/>
      </c>
      <c r="F9" s="2" t="str">
        <f t="shared" si="2"/>
        <v>pro 1</v>
      </c>
      <c r="G9" s="2" t="str">
        <f t="shared" si="3"/>
        <v>pro 1</v>
      </c>
    </row>
    <row r="10" spans="1:7" ht="15" x14ac:dyDescent="0.25">
      <c r="A10" s="156" t="s">
        <v>178</v>
      </c>
      <c r="B10" s="149">
        <v>5</v>
      </c>
      <c r="C10" s="157" t="s">
        <v>173</v>
      </c>
      <c r="D10" s="2" t="str">
        <f t="shared" si="0"/>
        <v>pro 1</v>
      </c>
      <c r="E10" s="2" t="str">
        <f t="shared" si="1"/>
        <v/>
      </c>
      <c r="F10" s="2" t="str">
        <f t="shared" si="2"/>
        <v>pro 1</v>
      </c>
      <c r="G10" s="2" t="str">
        <f t="shared" si="3"/>
        <v>pro 1</v>
      </c>
    </row>
    <row r="11" spans="1:7" ht="15" x14ac:dyDescent="0.25">
      <c r="A11" s="156" t="s">
        <v>179</v>
      </c>
      <c r="B11" s="149">
        <v>5</v>
      </c>
      <c r="C11" s="157" t="s">
        <v>173</v>
      </c>
      <c r="D11" s="2" t="str">
        <f t="shared" si="0"/>
        <v>pro 1</v>
      </c>
      <c r="E11" s="2" t="str">
        <f t="shared" si="1"/>
        <v/>
      </c>
      <c r="F11" s="2" t="str">
        <f t="shared" si="2"/>
        <v>pro 1</v>
      </c>
      <c r="G11" s="2" t="str">
        <f t="shared" si="3"/>
        <v>pro 1</v>
      </c>
    </row>
    <row r="12" spans="1:7" ht="15" x14ac:dyDescent="0.25">
      <c r="A12" s="156" t="s">
        <v>262</v>
      </c>
      <c r="B12" s="149">
        <v>5</v>
      </c>
      <c r="C12" s="157" t="s">
        <v>173</v>
      </c>
      <c r="D12" s="2" t="str">
        <f t="shared" si="0"/>
        <v>pro 1</v>
      </c>
      <c r="E12" s="2" t="str">
        <f t="shared" si="1"/>
        <v/>
      </c>
      <c r="F12" s="2" t="str">
        <f t="shared" si="2"/>
        <v>pro 1</v>
      </c>
      <c r="G12" s="2" t="str">
        <f t="shared" si="3"/>
        <v>pro 1</v>
      </c>
    </row>
    <row r="13" spans="1:7" ht="15" x14ac:dyDescent="0.25">
      <c r="A13" s="156" t="s">
        <v>215</v>
      </c>
      <c r="B13" s="149">
        <v>5</v>
      </c>
      <c r="C13" s="157" t="s">
        <v>216</v>
      </c>
      <c r="D13" s="2" t="str">
        <f t="shared" si="0"/>
        <v>pro</v>
      </c>
      <c r="E13" s="2" t="str">
        <f t="shared" si="1"/>
        <v/>
      </c>
      <c r="F13" s="2" t="str">
        <f t="shared" si="2"/>
        <v>pro</v>
      </c>
      <c r="G13" s="2" t="str">
        <f t="shared" si="3"/>
        <v>pro</v>
      </c>
    </row>
    <row r="14" spans="1:7" ht="15" x14ac:dyDescent="0.25">
      <c r="A14" s="156" t="s">
        <v>221</v>
      </c>
      <c r="B14" s="149">
        <v>5</v>
      </c>
      <c r="C14" s="157" t="s">
        <v>216</v>
      </c>
      <c r="D14" s="2" t="str">
        <f t="shared" si="0"/>
        <v>pro</v>
      </c>
      <c r="E14" s="2" t="str">
        <f t="shared" si="1"/>
        <v/>
      </c>
      <c r="F14" s="2" t="str">
        <f t="shared" si="2"/>
        <v>pro</v>
      </c>
      <c r="G14" s="2" t="str">
        <f t="shared" si="3"/>
        <v>pro</v>
      </c>
    </row>
    <row r="15" spans="1:7" ht="15" x14ac:dyDescent="0.25">
      <c r="A15" s="156" t="s">
        <v>239</v>
      </c>
      <c r="B15" s="149">
        <v>5</v>
      </c>
      <c r="C15" s="157" t="s">
        <v>216</v>
      </c>
      <c r="D15" s="2" t="str">
        <f t="shared" si="0"/>
        <v>pro</v>
      </c>
      <c r="E15" s="2" t="str">
        <f t="shared" si="1"/>
        <v/>
      </c>
      <c r="F15" s="2" t="str">
        <f t="shared" si="2"/>
        <v>pro</v>
      </c>
      <c r="G15" s="2" t="str">
        <f t="shared" si="3"/>
        <v>pro</v>
      </c>
    </row>
    <row r="16" spans="1:7" ht="15" x14ac:dyDescent="0.25">
      <c r="A16" s="156" t="s">
        <v>266</v>
      </c>
      <c r="B16" s="149">
        <v>5</v>
      </c>
      <c r="C16" s="157" t="s">
        <v>216</v>
      </c>
      <c r="D16" s="2" t="str">
        <f t="shared" si="0"/>
        <v>pro</v>
      </c>
      <c r="E16" s="2" t="str">
        <f t="shared" si="1"/>
        <v/>
      </c>
      <c r="F16" s="2" t="str">
        <f t="shared" si="2"/>
        <v>pro</v>
      </c>
      <c r="G16" s="2" t="str">
        <f t="shared" si="3"/>
        <v>pro</v>
      </c>
    </row>
    <row r="17" spans="1:8" ht="15" x14ac:dyDescent="0.25">
      <c r="A17" s="156" t="s">
        <v>190</v>
      </c>
      <c r="B17" s="149">
        <v>5</v>
      </c>
      <c r="C17" s="157" t="s">
        <v>191</v>
      </c>
      <c r="D17" s="2">
        <f t="shared" ref="D17:D46" si="4">VALUE(SUBSTITUTE(C17, "*", ""))</f>
        <v>5</v>
      </c>
      <c r="E17" s="2" t="str">
        <f t="shared" si="1"/>
        <v>*</v>
      </c>
      <c r="F17" s="2" t="str">
        <f t="shared" si="2"/>
        <v>5,0*</v>
      </c>
      <c r="G17" s="2">
        <f t="shared" si="3"/>
        <v>5.0999999999999996</v>
      </c>
      <c r="H17" s="143">
        <v>1</v>
      </c>
    </row>
    <row r="18" spans="1:8" ht="15" x14ac:dyDescent="0.25">
      <c r="A18" s="156" t="s">
        <v>193</v>
      </c>
      <c r="B18" s="149">
        <v>5</v>
      </c>
      <c r="C18" s="158" t="s">
        <v>191</v>
      </c>
      <c r="D18" s="2">
        <f t="shared" si="4"/>
        <v>5</v>
      </c>
      <c r="E18" s="2" t="str">
        <f t="shared" si="1"/>
        <v>*</v>
      </c>
      <c r="F18" s="2" t="str">
        <f t="shared" si="2"/>
        <v>5,0*</v>
      </c>
      <c r="G18" s="2">
        <f t="shared" si="3"/>
        <v>5.0999999999999996</v>
      </c>
      <c r="H18" s="143">
        <f>H17+1</f>
        <v>2</v>
      </c>
    </row>
    <row r="19" spans="1:8" ht="15" x14ac:dyDescent="0.25">
      <c r="A19" s="156" t="s">
        <v>248</v>
      </c>
      <c r="B19" s="149">
        <v>5</v>
      </c>
      <c r="C19" s="157" t="s">
        <v>249</v>
      </c>
      <c r="D19" s="2">
        <f t="shared" si="4"/>
        <v>5</v>
      </c>
      <c r="E19" s="2" t="str">
        <f t="shared" si="1"/>
        <v>*</v>
      </c>
      <c r="F19" s="2" t="str">
        <f t="shared" si="2"/>
        <v>5,0*</v>
      </c>
      <c r="G19" s="2">
        <f t="shared" si="3"/>
        <v>5.0999999999999996</v>
      </c>
      <c r="H19" s="143">
        <f t="shared" ref="H19:H83" si="5">H18+1</f>
        <v>3</v>
      </c>
    </row>
    <row r="20" spans="1:8" ht="15" x14ac:dyDescent="0.25">
      <c r="A20" s="144" t="s">
        <v>129</v>
      </c>
      <c r="B20" s="145">
        <v>4.5</v>
      </c>
      <c r="C20" s="146">
        <v>5</v>
      </c>
      <c r="D20" s="2">
        <f t="shared" si="4"/>
        <v>5</v>
      </c>
      <c r="E20" s="2" t="str">
        <f t="shared" si="1"/>
        <v/>
      </c>
      <c r="F20" s="2" t="str">
        <f t="shared" si="2"/>
        <v>5,0</v>
      </c>
      <c r="G20" s="2">
        <f t="shared" si="3"/>
        <v>5</v>
      </c>
      <c r="H20" s="143">
        <f t="shared" si="5"/>
        <v>4</v>
      </c>
    </row>
    <row r="21" spans="1:8" ht="15" x14ac:dyDescent="0.25">
      <c r="A21" s="144" t="s">
        <v>140</v>
      </c>
      <c r="B21" s="145">
        <v>5</v>
      </c>
      <c r="C21" s="146">
        <v>5</v>
      </c>
      <c r="D21" s="2">
        <f t="shared" si="4"/>
        <v>5</v>
      </c>
      <c r="E21" s="2" t="str">
        <f t="shared" si="1"/>
        <v/>
      </c>
      <c r="F21" s="2" t="str">
        <f t="shared" si="2"/>
        <v>5,0</v>
      </c>
      <c r="G21" s="2">
        <f t="shared" si="3"/>
        <v>5</v>
      </c>
      <c r="H21" s="143">
        <f t="shared" si="5"/>
        <v>5</v>
      </c>
    </row>
    <row r="22" spans="1:8" ht="15" x14ac:dyDescent="0.25">
      <c r="A22" s="144" t="s">
        <v>161</v>
      </c>
      <c r="B22" s="145">
        <v>5</v>
      </c>
      <c r="C22" s="146">
        <v>5</v>
      </c>
      <c r="D22" s="2">
        <f t="shared" si="4"/>
        <v>5</v>
      </c>
      <c r="E22" s="2" t="str">
        <f t="shared" si="1"/>
        <v/>
      </c>
      <c r="F22" s="2" t="str">
        <f t="shared" si="2"/>
        <v>5,0</v>
      </c>
      <c r="G22" s="2">
        <f t="shared" si="3"/>
        <v>5</v>
      </c>
      <c r="H22" s="143">
        <f t="shared" si="5"/>
        <v>6</v>
      </c>
    </row>
    <row r="23" spans="1:8" ht="15" x14ac:dyDescent="0.25">
      <c r="A23" s="156" t="s">
        <v>268</v>
      </c>
      <c r="B23" s="149">
        <v>5</v>
      </c>
      <c r="C23" s="158">
        <v>5</v>
      </c>
      <c r="D23" s="2">
        <f t="shared" si="4"/>
        <v>5</v>
      </c>
      <c r="E23" s="2" t="str">
        <f t="shared" si="1"/>
        <v/>
      </c>
      <c r="F23" s="2" t="str">
        <f t="shared" si="2"/>
        <v>5,0</v>
      </c>
      <c r="G23" s="2">
        <f t="shared" si="3"/>
        <v>5</v>
      </c>
      <c r="H23" s="143">
        <f t="shared" si="5"/>
        <v>7</v>
      </c>
    </row>
    <row r="24" spans="1:8" ht="15" x14ac:dyDescent="0.25">
      <c r="A24" s="156" t="s">
        <v>283</v>
      </c>
      <c r="B24" s="149">
        <v>5</v>
      </c>
      <c r="C24" s="158">
        <v>5</v>
      </c>
      <c r="D24" s="2">
        <f t="shared" si="4"/>
        <v>5</v>
      </c>
      <c r="E24" s="2" t="str">
        <f t="shared" si="1"/>
        <v/>
      </c>
      <c r="F24" s="2" t="str">
        <f t="shared" si="2"/>
        <v>5,0</v>
      </c>
      <c r="G24" s="2">
        <f t="shared" si="3"/>
        <v>5</v>
      </c>
      <c r="H24" s="143">
        <f t="shared" si="5"/>
        <v>8</v>
      </c>
    </row>
    <row r="25" spans="1:8" ht="15" x14ac:dyDescent="0.25">
      <c r="A25" s="144" t="s">
        <v>104</v>
      </c>
      <c r="B25" s="145">
        <v>4.5</v>
      </c>
      <c r="C25" s="146" t="s">
        <v>145</v>
      </c>
      <c r="D25" s="2">
        <f t="shared" si="4"/>
        <v>4.5</v>
      </c>
      <c r="E25" s="2" t="str">
        <f t="shared" si="1"/>
        <v>*</v>
      </c>
      <c r="F25" s="2" t="str">
        <f t="shared" si="2"/>
        <v>4,5*</v>
      </c>
      <c r="G25" s="2">
        <f t="shared" si="3"/>
        <v>4.5999999999999996</v>
      </c>
      <c r="H25" s="143">
        <f t="shared" si="5"/>
        <v>9</v>
      </c>
    </row>
    <row r="26" spans="1:8" ht="15" x14ac:dyDescent="0.25">
      <c r="A26" s="151" t="s">
        <v>144</v>
      </c>
      <c r="B26" s="145">
        <v>4.5</v>
      </c>
      <c r="C26" s="152" t="s">
        <v>145</v>
      </c>
      <c r="D26" s="2">
        <f t="shared" si="4"/>
        <v>4.5</v>
      </c>
      <c r="E26" s="2" t="str">
        <f t="shared" si="1"/>
        <v>*</v>
      </c>
      <c r="F26" s="2" t="str">
        <f t="shared" si="2"/>
        <v>4,5*</v>
      </c>
      <c r="G26" s="2">
        <f t="shared" si="3"/>
        <v>4.5999999999999996</v>
      </c>
      <c r="H26" s="143">
        <f t="shared" si="5"/>
        <v>10</v>
      </c>
    </row>
    <row r="27" spans="1:8" ht="15" x14ac:dyDescent="0.25">
      <c r="A27" s="144" t="s">
        <v>166</v>
      </c>
      <c r="B27" s="145">
        <v>4.5</v>
      </c>
      <c r="C27" s="146" t="s">
        <v>145</v>
      </c>
      <c r="D27" s="2">
        <f t="shared" si="4"/>
        <v>4.5</v>
      </c>
      <c r="E27" s="2" t="str">
        <f t="shared" si="1"/>
        <v>*</v>
      </c>
      <c r="F27" s="2" t="str">
        <f t="shared" si="2"/>
        <v>4,5*</v>
      </c>
      <c r="G27" s="2">
        <f t="shared" si="3"/>
        <v>4.5999999999999996</v>
      </c>
      <c r="H27" s="143">
        <f t="shared" si="5"/>
        <v>11</v>
      </c>
    </row>
    <row r="28" spans="1:8" ht="15" x14ac:dyDescent="0.25">
      <c r="A28" s="159" t="s">
        <v>218</v>
      </c>
      <c r="B28" s="149">
        <v>4.5</v>
      </c>
      <c r="C28" s="150" t="s">
        <v>145</v>
      </c>
      <c r="D28" s="2">
        <f t="shared" si="4"/>
        <v>4.5</v>
      </c>
      <c r="E28" s="2" t="str">
        <f t="shared" si="1"/>
        <v>*</v>
      </c>
      <c r="F28" s="2" t="str">
        <f t="shared" si="2"/>
        <v>4,5*</v>
      </c>
      <c r="G28" s="2">
        <f t="shared" si="3"/>
        <v>4.5999999999999996</v>
      </c>
      <c r="H28" s="143">
        <f t="shared" si="5"/>
        <v>12</v>
      </c>
    </row>
    <row r="29" spans="1:8" ht="15" x14ac:dyDescent="0.25">
      <c r="A29" s="144" t="s">
        <v>52</v>
      </c>
      <c r="B29" s="145">
        <v>4.5</v>
      </c>
      <c r="C29" s="146">
        <v>4.5</v>
      </c>
      <c r="D29" s="2">
        <f t="shared" si="4"/>
        <v>4.5</v>
      </c>
      <c r="E29" s="2" t="str">
        <f t="shared" si="1"/>
        <v/>
      </c>
      <c r="F29" s="2" t="str">
        <f t="shared" si="2"/>
        <v>4,5</v>
      </c>
      <c r="G29" s="2">
        <f t="shared" si="3"/>
        <v>4.5</v>
      </c>
      <c r="H29" s="143">
        <f t="shared" si="5"/>
        <v>13</v>
      </c>
    </row>
    <row r="30" spans="1:8" ht="15" x14ac:dyDescent="0.25">
      <c r="A30" s="144" t="s">
        <v>80</v>
      </c>
      <c r="B30" s="145">
        <v>4.5</v>
      </c>
      <c r="C30" s="146">
        <v>4.5</v>
      </c>
      <c r="D30" s="2">
        <f t="shared" si="4"/>
        <v>4.5</v>
      </c>
      <c r="E30" s="2" t="str">
        <f t="shared" si="1"/>
        <v/>
      </c>
      <c r="F30" s="2" t="str">
        <f t="shared" si="2"/>
        <v>4,5</v>
      </c>
      <c r="G30" s="2">
        <f t="shared" si="3"/>
        <v>4.5</v>
      </c>
      <c r="H30" s="143">
        <f t="shared" si="5"/>
        <v>14</v>
      </c>
    </row>
    <row r="31" spans="1:8" ht="15" x14ac:dyDescent="0.25">
      <c r="A31" s="144" t="s">
        <v>91</v>
      </c>
      <c r="B31" s="145">
        <v>4.5</v>
      </c>
      <c r="C31" s="146">
        <v>4.5</v>
      </c>
      <c r="D31" s="2">
        <f t="shared" si="4"/>
        <v>4.5</v>
      </c>
      <c r="E31" s="2" t="str">
        <f t="shared" si="1"/>
        <v/>
      </c>
      <c r="F31" s="2" t="str">
        <f t="shared" si="2"/>
        <v>4,5</v>
      </c>
      <c r="G31" s="2">
        <f t="shared" si="3"/>
        <v>4.5</v>
      </c>
      <c r="H31" s="143">
        <f t="shared" si="5"/>
        <v>15</v>
      </c>
    </row>
    <row r="32" spans="1:8" ht="15" x14ac:dyDescent="0.25">
      <c r="A32" s="144" t="s">
        <v>110</v>
      </c>
      <c r="B32" s="145">
        <v>4.5</v>
      </c>
      <c r="C32" s="146">
        <v>4.5</v>
      </c>
      <c r="D32" s="2">
        <f t="shared" si="4"/>
        <v>4.5</v>
      </c>
      <c r="E32" s="2" t="str">
        <f t="shared" si="1"/>
        <v/>
      </c>
      <c r="F32" s="2" t="str">
        <f t="shared" si="2"/>
        <v>4,5</v>
      </c>
      <c r="G32" s="2">
        <f t="shared" si="3"/>
        <v>4.5</v>
      </c>
      <c r="H32" s="143">
        <f t="shared" si="5"/>
        <v>16</v>
      </c>
    </row>
    <row r="33" spans="1:8" ht="15" x14ac:dyDescent="0.25">
      <c r="A33" s="144" t="s">
        <v>120</v>
      </c>
      <c r="B33" s="145">
        <v>4.5</v>
      </c>
      <c r="C33" s="146">
        <v>4.5</v>
      </c>
      <c r="D33" s="2">
        <f t="shared" si="4"/>
        <v>4.5</v>
      </c>
      <c r="E33" s="2" t="str">
        <f t="shared" si="1"/>
        <v/>
      </c>
      <c r="F33" s="2" t="str">
        <f t="shared" si="2"/>
        <v>4,5</v>
      </c>
      <c r="G33" s="2">
        <f t="shared" si="3"/>
        <v>4.5</v>
      </c>
      <c r="H33" s="143">
        <f t="shared" si="5"/>
        <v>17</v>
      </c>
    </row>
    <row r="34" spans="1:8" ht="15" x14ac:dyDescent="0.25">
      <c r="A34" s="144" t="s">
        <v>121</v>
      </c>
      <c r="B34" s="145">
        <v>4.5</v>
      </c>
      <c r="C34" s="146">
        <v>4.5</v>
      </c>
      <c r="D34" s="2">
        <f t="shared" si="4"/>
        <v>4.5</v>
      </c>
      <c r="E34" s="2" t="str">
        <f t="shared" si="1"/>
        <v/>
      </c>
      <c r="F34" s="2" t="str">
        <f t="shared" si="2"/>
        <v>4,5</v>
      </c>
      <c r="G34" s="2">
        <f t="shared" si="3"/>
        <v>4.5</v>
      </c>
      <c r="H34" s="143">
        <f t="shared" si="5"/>
        <v>18</v>
      </c>
    </row>
    <row r="35" spans="1:8" ht="15" x14ac:dyDescent="0.25">
      <c r="A35" s="144" t="s">
        <v>126</v>
      </c>
      <c r="B35" s="145">
        <v>4.5</v>
      </c>
      <c r="C35" s="146">
        <v>4.5</v>
      </c>
      <c r="D35" s="2">
        <f t="shared" si="4"/>
        <v>4.5</v>
      </c>
      <c r="E35" s="2" t="str">
        <f t="shared" si="1"/>
        <v/>
      </c>
      <c r="F35" s="2" t="str">
        <f t="shared" si="2"/>
        <v>4,5</v>
      </c>
      <c r="G35" s="2">
        <f t="shared" si="3"/>
        <v>4.5</v>
      </c>
      <c r="H35" s="143">
        <f t="shared" si="5"/>
        <v>19</v>
      </c>
    </row>
    <row r="36" spans="1:8" ht="15" x14ac:dyDescent="0.25">
      <c r="A36" s="151" t="s">
        <v>164</v>
      </c>
      <c r="B36" s="145">
        <v>4.5</v>
      </c>
      <c r="C36" s="152">
        <v>4.5</v>
      </c>
      <c r="D36" s="2">
        <f t="shared" si="4"/>
        <v>4.5</v>
      </c>
      <c r="E36" s="2" t="str">
        <f t="shared" si="1"/>
        <v/>
      </c>
      <c r="F36" s="2" t="str">
        <f t="shared" si="2"/>
        <v>4,5</v>
      </c>
      <c r="G36" s="2">
        <f t="shared" si="3"/>
        <v>4.5</v>
      </c>
      <c r="H36" s="143">
        <f t="shared" si="5"/>
        <v>20</v>
      </c>
    </row>
    <row r="37" spans="1:8" ht="15" x14ac:dyDescent="0.25">
      <c r="A37" s="156" t="s">
        <v>171</v>
      </c>
      <c r="B37" s="149">
        <v>5</v>
      </c>
      <c r="C37" s="157">
        <v>4.5</v>
      </c>
      <c r="D37" s="2">
        <f t="shared" si="4"/>
        <v>4.5</v>
      </c>
      <c r="E37" s="2" t="str">
        <f t="shared" si="1"/>
        <v/>
      </c>
      <c r="F37" s="2" t="str">
        <f t="shared" si="2"/>
        <v>4,5</v>
      </c>
      <c r="G37" s="2">
        <f t="shared" si="3"/>
        <v>4.5</v>
      </c>
      <c r="H37" s="143">
        <f t="shared" si="5"/>
        <v>21</v>
      </c>
    </row>
    <row r="38" spans="1:8" ht="15" x14ac:dyDescent="0.25">
      <c r="A38" s="156" t="s">
        <v>181</v>
      </c>
      <c r="B38" s="149">
        <v>4.5</v>
      </c>
      <c r="C38" s="157">
        <v>4.5</v>
      </c>
      <c r="D38" s="2">
        <f t="shared" si="4"/>
        <v>4.5</v>
      </c>
      <c r="E38" s="2" t="str">
        <f t="shared" si="1"/>
        <v/>
      </c>
      <c r="F38" s="2" t="str">
        <f t="shared" si="2"/>
        <v>4,5</v>
      </c>
      <c r="G38" s="2">
        <f t="shared" si="3"/>
        <v>4.5</v>
      </c>
      <c r="H38" s="143">
        <f t="shared" si="5"/>
        <v>22</v>
      </c>
    </row>
    <row r="39" spans="1:8" ht="15" x14ac:dyDescent="0.25">
      <c r="A39" s="156" t="s">
        <v>187</v>
      </c>
      <c r="B39" s="149">
        <v>4.5</v>
      </c>
      <c r="C39" s="157">
        <v>4.5</v>
      </c>
      <c r="D39" s="2">
        <f t="shared" si="4"/>
        <v>4.5</v>
      </c>
      <c r="E39" s="2" t="str">
        <f t="shared" si="1"/>
        <v/>
      </c>
      <c r="F39" s="2" t="str">
        <f t="shared" si="2"/>
        <v>4,5</v>
      </c>
      <c r="G39" s="2">
        <f t="shared" si="3"/>
        <v>4.5</v>
      </c>
      <c r="H39" s="143">
        <f t="shared" si="5"/>
        <v>23</v>
      </c>
    </row>
    <row r="40" spans="1:8" ht="15" x14ac:dyDescent="0.25">
      <c r="A40" s="156" t="s">
        <v>227</v>
      </c>
      <c r="B40" s="149">
        <v>4.5</v>
      </c>
      <c r="C40" s="157">
        <v>4.5</v>
      </c>
      <c r="D40" s="2">
        <f t="shared" si="4"/>
        <v>4.5</v>
      </c>
      <c r="E40" s="2" t="str">
        <f t="shared" si="1"/>
        <v/>
      </c>
      <c r="F40" s="2" t="str">
        <f t="shared" si="2"/>
        <v>4,5</v>
      </c>
      <c r="G40" s="2">
        <f t="shared" si="3"/>
        <v>4.5</v>
      </c>
      <c r="H40" s="143">
        <f t="shared" si="5"/>
        <v>24</v>
      </c>
    </row>
    <row r="41" spans="1:8" ht="15" x14ac:dyDescent="0.25">
      <c r="A41" s="156" t="s">
        <v>228</v>
      </c>
      <c r="B41" s="149">
        <v>4.5</v>
      </c>
      <c r="C41" s="157">
        <v>4.5</v>
      </c>
      <c r="D41" s="2">
        <f t="shared" si="4"/>
        <v>4.5</v>
      </c>
      <c r="E41" s="2" t="str">
        <f t="shared" si="1"/>
        <v/>
      </c>
      <c r="F41" s="2" t="str">
        <f t="shared" si="2"/>
        <v>4,5</v>
      </c>
      <c r="G41" s="2">
        <f t="shared" si="3"/>
        <v>4.5</v>
      </c>
      <c r="H41" s="143">
        <f t="shared" si="5"/>
        <v>25</v>
      </c>
    </row>
    <row r="42" spans="1:8" ht="15" x14ac:dyDescent="0.25">
      <c r="A42" s="156" t="s">
        <v>240</v>
      </c>
      <c r="B42" s="149">
        <v>4.5</v>
      </c>
      <c r="C42" s="157">
        <v>4.5</v>
      </c>
      <c r="D42" s="2">
        <f t="shared" si="4"/>
        <v>4.5</v>
      </c>
      <c r="E42" s="2" t="str">
        <f t="shared" si="1"/>
        <v/>
      </c>
      <c r="F42" s="2" t="str">
        <f t="shared" si="2"/>
        <v>4,5</v>
      </c>
      <c r="G42" s="2">
        <f t="shared" si="3"/>
        <v>4.5</v>
      </c>
      <c r="H42" s="143">
        <f t="shared" si="5"/>
        <v>26</v>
      </c>
    </row>
    <row r="43" spans="1:8" ht="15" x14ac:dyDescent="0.25">
      <c r="A43" s="156" t="s">
        <v>277</v>
      </c>
      <c r="B43" s="149">
        <v>4.5</v>
      </c>
      <c r="C43" s="157">
        <v>4.5</v>
      </c>
      <c r="D43" s="2">
        <f t="shared" si="4"/>
        <v>4.5</v>
      </c>
      <c r="E43" s="2" t="str">
        <f t="shared" si="1"/>
        <v/>
      </c>
      <c r="F43" s="2" t="str">
        <f t="shared" si="2"/>
        <v>4,5</v>
      </c>
      <c r="G43" s="2">
        <f t="shared" si="3"/>
        <v>4.5</v>
      </c>
      <c r="H43" s="143">
        <f t="shared" si="5"/>
        <v>27</v>
      </c>
    </row>
    <row r="44" spans="1:8" ht="15" x14ac:dyDescent="0.25">
      <c r="A44" s="144" t="s">
        <v>72</v>
      </c>
      <c r="B44" s="145">
        <v>4</v>
      </c>
      <c r="C44" s="146" t="s">
        <v>73</v>
      </c>
      <c r="D44" s="2">
        <f t="shared" si="4"/>
        <v>4</v>
      </c>
      <c r="E44" s="2" t="str">
        <f t="shared" si="1"/>
        <v>*</v>
      </c>
      <c r="F44" s="2" t="str">
        <f t="shared" si="2"/>
        <v>4,0*</v>
      </c>
      <c r="G44" s="2">
        <f t="shared" si="3"/>
        <v>4.0999999999999996</v>
      </c>
      <c r="H44" s="143">
        <f t="shared" si="5"/>
        <v>28</v>
      </c>
    </row>
    <row r="45" spans="1:8" ht="15" x14ac:dyDescent="0.25">
      <c r="A45" s="144" t="s">
        <v>88</v>
      </c>
      <c r="B45" s="145">
        <v>4.5</v>
      </c>
      <c r="C45" s="146" t="s">
        <v>73</v>
      </c>
      <c r="D45" s="2">
        <f t="shared" si="4"/>
        <v>4</v>
      </c>
      <c r="E45" s="2" t="str">
        <f t="shared" si="1"/>
        <v>*</v>
      </c>
      <c r="F45" s="2" t="str">
        <f t="shared" si="2"/>
        <v>4,0*</v>
      </c>
      <c r="G45" s="2">
        <f t="shared" si="3"/>
        <v>4.0999999999999996</v>
      </c>
      <c r="H45" s="143">
        <f t="shared" si="5"/>
        <v>29</v>
      </c>
    </row>
    <row r="46" spans="1:8" ht="15" x14ac:dyDescent="0.25">
      <c r="A46" s="144" t="s">
        <v>158</v>
      </c>
      <c r="B46" s="145">
        <v>4</v>
      </c>
      <c r="C46" s="146" t="s">
        <v>73</v>
      </c>
      <c r="D46" s="2">
        <f t="shared" si="4"/>
        <v>4</v>
      </c>
      <c r="E46" s="2" t="str">
        <f t="shared" si="1"/>
        <v>*</v>
      </c>
      <c r="F46" s="2" t="str">
        <f t="shared" si="2"/>
        <v>4,0*</v>
      </c>
      <c r="G46" s="2">
        <f t="shared" si="3"/>
        <v>4.0999999999999996</v>
      </c>
      <c r="H46" s="143">
        <f t="shared" si="5"/>
        <v>30</v>
      </c>
    </row>
    <row r="47" spans="1:8" ht="15" x14ac:dyDescent="0.25">
      <c r="A47" s="144" t="s">
        <v>48</v>
      </c>
      <c r="B47" s="145">
        <v>4</v>
      </c>
      <c r="C47" s="146">
        <v>4</v>
      </c>
      <c r="D47" s="2">
        <f t="shared" ref="D47" si="6">VALUE(SUBSTITUTE(C47, "*", ""))</f>
        <v>4</v>
      </c>
      <c r="E47" s="2" t="str">
        <f t="shared" si="1"/>
        <v/>
      </c>
      <c r="F47" s="2" t="str">
        <f t="shared" ref="F47" si="7">TEXT(D47,"0,0") &amp; E47</f>
        <v>4,0</v>
      </c>
      <c r="G47" s="2">
        <f t="shared" ref="G47" si="8">IF(E47="",D47,D47+0.1)</f>
        <v>4</v>
      </c>
    </row>
    <row r="48" spans="1:8" ht="15" x14ac:dyDescent="0.25">
      <c r="A48" s="144" t="s">
        <v>51</v>
      </c>
      <c r="B48" s="145">
        <v>3.5</v>
      </c>
      <c r="C48" s="146">
        <v>4</v>
      </c>
      <c r="D48" s="2">
        <f t="shared" ref="D48:D79" si="9">VALUE(SUBSTITUTE(C48, "*", ""))</f>
        <v>4</v>
      </c>
      <c r="E48" s="2" t="str">
        <f t="shared" si="1"/>
        <v/>
      </c>
      <c r="F48" s="2" t="str">
        <f t="shared" ref="F48:F79" si="10">TEXT(D48,"0,0") &amp; E48</f>
        <v>4,0</v>
      </c>
      <c r="G48" s="2">
        <f t="shared" ref="G48:G79" si="11">IF(E48="",D48,D48+0.1)</f>
        <v>4</v>
      </c>
      <c r="H48" s="143">
        <f>H46+1</f>
        <v>31</v>
      </c>
    </row>
    <row r="49" spans="1:8" ht="15" x14ac:dyDescent="0.25">
      <c r="A49" s="144" t="s">
        <v>62</v>
      </c>
      <c r="B49" s="145">
        <v>4</v>
      </c>
      <c r="C49" s="146">
        <v>4</v>
      </c>
      <c r="D49" s="2">
        <f t="shared" si="9"/>
        <v>4</v>
      </c>
      <c r="E49" s="2" t="str">
        <f t="shared" si="1"/>
        <v/>
      </c>
      <c r="F49" s="2" t="str">
        <f t="shared" si="10"/>
        <v>4,0</v>
      </c>
      <c r="G49" s="2">
        <f t="shared" si="11"/>
        <v>4</v>
      </c>
      <c r="H49" s="143">
        <f t="shared" si="5"/>
        <v>32</v>
      </c>
    </row>
    <row r="50" spans="1:8" ht="15" x14ac:dyDescent="0.25">
      <c r="A50" s="144" t="s">
        <v>66</v>
      </c>
      <c r="B50" s="145">
        <v>4</v>
      </c>
      <c r="C50" s="146">
        <v>4</v>
      </c>
      <c r="D50" s="2">
        <f t="shared" si="9"/>
        <v>4</v>
      </c>
      <c r="E50" s="2" t="str">
        <f t="shared" si="1"/>
        <v/>
      </c>
      <c r="F50" s="2" t="str">
        <f t="shared" si="10"/>
        <v>4,0</v>
      </c>
      <c r="G50" s="2">
        <f t="shared" si="11"/>
        <v>4</v>
      </c>
      <c r="H50" s="143">
        <f t="shared" si="5"/>
        <v>33</v>
      </c>
    </row>
    <row r="51" spans="1:8" ht="15" x14ac:dyDescent="0.25">
      <c r="A51" s="144" t="s">
        <v>69</v>
      </c>
      <c r="B51" s="145">
        <v>3</v>
      </c>
      <c r="C51" s="147">
        <v>4</v>
      </c>
      <c r="D51" s="2">
        <f t="shared" si="9"/>
        <v>4</v>
      </c>
      <c r="E51" s="2" t="str">
        <f t="shared" si="1"/>
        <v/>
      </c>
      <c r="F51" s="2" t="str">
        <f t="shared" si="10"/>
        <v>4,0</v>
      </c>
      <c r="G51" s="2">
        <f t="shared" si="11"/>
        <v>4</v>
      </c>
      <c r="H51" s="143">
        <f t="shared" si="5"/>
        <v>34</v>
      </c>
    </row>
    <row r="52" spans="1:8" ht="15" x14ac:dyDescent="0.25">
      <c r="A52" s="144" t="s">
        <v>74</v>
      </c>
      <c r="B52" s="145">
        <v>4</v>
      </c>
      <c r="C52" s="146">
        <v>4</v>
      </c>
      <c r="D52" s="2">
        <f t="shared" si="9"/>
        <v>4</v>
      </c>
      <c r="E52" s="2" t="str">
        <f t="shared" si="1"/>
        <v/>
      </c>
      <c r="F52" s="2" t="str">
        <f t="shared" si="10"/>
        <v>4,0</v>
      </c>
      <c r="G52" s="2">
        <f t="shared" si="11"/>
        <v>4</v>
      </c>
      <c r="H52" s="143">
        <f t="shared" si="5"/>
        <v>35</v>
      </c>
    </row>
    <row r="53" spans="1:8" ht="15" x14ac:dyDescent="0.25">
      <c r="A53" s="144" t="s">
        <v>94</v>
      </c>
      <c r="B53" s="145">
        <v>4</v>
      </c>
      <c r="C53" s="146">
        <v>4</v>
      </c>
      <c r="D53" s="2">
        <f t="shared" si="9"/>
        <v>4</v>
      </c>
      <c r="E53" s="2" t="str">
        <f t="shared" si="1"/>
        <v/>
      </c>
      <c r="F53" s="2" t="str">
        <f t="shared" si="10"/>
        <v>4,0</v>
      </c>
      <c r="G53" s="2">
        <f t="shared" si="11"/>
        <v>4</v>
      </c>
      <c r="H53" s="143">
        <f t="shared" si="5"/>
        <v>36</v>
      </c>
    </row>
    <row r="54" spans="1:8" ht="15" x14ac:dyDescent="0.25">
      <c r="A54" s="144" t="s">
        <v>96</v>
      </c>
      <c r="B54" s="145">
        <v>4</v>
      </c>
      <c r="C54" s="146">
        <v>4</v>
      </c>
      <c r="D54" s="2">
        <f t="shared" si="9"/>
        <v>4</v>
      </c>
      <c r="E54" s="2" t="str">
        <f t="shared" si="1"/>
        <v/>
      </c>
      <c r="F54" s="2" t="str">
        <f t="shared" si="10"/>
        <v>4,0</v>
      </c>
      <c r="G54" s="2">
        <f t="shared" si="11"/>
        <v>4</v>
      </c>
      <c r="H54" s="143">
        <f t="shared" si="5"/>
        <v>37</v>
      </c>
    </row>
    <row r="55" spans="1:8" ht="15" x14ac:dyDescent="0.25">
      <c r="A55" s="144" t="s">
        <v>116</v>
      </c>
      <c r="B55" s="145">
        <v>4</v>
      </c>
      <c r="C55" s="146">
        <v>4</v>
      </c>
      <c r="D55" s="2">
        <f t="shared" si="9"/>
        <v>4</v>
      </c>
      <c r="E55" s="2" t="str">
        <f t="shared" si="1"/>
        <v/>
      </c>
      <c r="F55" s="2" t="str">
        <f t="shared" si="10"/>
        <v>4,0</v>
      </c>
      <c r="G55" s="2">
        <f t="shared" si="11"/>
        <v>4</v>
      </c>
      <c r="H55" s="143">
        <f t="shared" si="5"/>
        <v>38</v>
      </c>
    </row>
    <row r="56" spans="1:8" ht="15" x14ac:dyDescent="0.25">
      <c r="A56" s="144" t="s">
        <v>123</v>
      </c>
      <c r="B56" s="145">
        <v>4</v>
      </c>
      <c r="C56" s="146">
        <v>4</v>
      </c>
      <c r="D56" s="2">
        <f t="shared" si="9"/>
        <v>4</v>
      </c>
      <c r="E56" s="2" t="str">
        <f t="shared" si="1"/>
        <v/>
      </c>
      <c r="F56" s="2" t="str">
        <f t="shared" si="10"/>
        <v>4,0</v>
      </c>
      <c r="G56" s="2">
        <f t="shared" si="11"/>
        <v>4</v>
      </c>
      <c r="H56" s="143">
        <f t="shared" si="5"/>
        <v>39</v>
      </c>
    </row>
    <row r="57" spans="1:8" ht="15" x14ac:dyDescent="0.25">
      <c r="A57" s="144" t="s">
        <v>128</v>
      </c>
      <c r="B57" s="145">
        <v>4</v>
      </c>
      <c r="C57" s="146">
        <v>4</v>
      </c>
      <c r="D57" s="2">
        <f t="shared" si="9"/>
        <v>4</v>
      </c>
      <c r="E57" s="2" t="str">
        <f t="shared" si="1"/>
        <v/>
      </c>
      <c r="F57" s="2" t="str">
        <f t="shared" si="10"/>
        <v>4,0</v>
      </c>
      <c r="G57" s="2">
        <f t="shared" si="11"/>
        <v>4</v>
      </c>
      <c r="H57" s="143">
        <f t="shared" si="5"/>
        <v>40</v>
      </c>
    </row>
    <row r="58" spans="1:8" ht="15" x14ac:dyDescent="0.25">
      <c r="A58" s="144" t="s">
        <v>130</v>
      </c>
      <c r="B58" s="145">
        <v>4</v>
      </c>
      <c r="C58" s="146">
        <v>4</v>
      </c>
      <c r="D58" s="2">
        <f t="shared" si="9"/>
        <v>4</v>
      </c>
      <c r="E58" s="2" t="str">
        <f t="shared" si="1"/>
        <v/>
      </c>
      <c r="F58" s="2" t="str">
        <f t="shared" si="10"/>
        <v>4,0</v>
      </c>
      <c r="G58" s="2">
        <f t="shared" si="11"/>
        <v>4</v>
      </c>
      <c r="H58" s="143">
        <f t="shared" si="5"/>
        <v>41</v>
      </c>
    </row>
    <row r="59" spans="1:8" ht="15" x14ac:dyDescent="0.25">
      <c r="A59" s="144" t="s">
        <v>134</v>
      </c>
      <c r="B59" s="145">
        <v>4</v>
      </c>
      <c r="C59" s="146">
        <v>4</v>
      </c>
      <c r="D59" s="2">
        <f t="shared" si="9"/>
        <v>4</v>
      </c>
      <c r="E59" s="2" t="str">
        <f t="shared" si="1"/>
        <v/>
      </c>
      <c r="F59" s="2" t="str">
        <f t="shared" si="10"/>
        <v>4,0</v>
      </c>
      <c r="G59" s="2">
        <f t="shared" si="11"/>
        <v>4</v>
      </c>
      <c r="H59" s="143">
        <f t="shared" si="5"/>
        <v>42</v>
      </c>
    </row>
    <row r="60" spans="1:8" ht="15" x14ac:dyDescent="0.25">
      <c r="A60" s="144" t="s">
        <v>139</v>
      </c>
      <c r="B60" s="145">
        <v>4</v>
      </c>
      <c r="C60" s="146">
        <v>4</v>
      </c>
      <c r="D60" s="2">
        <f t="shared" si="9"/>
        <v>4</v>
      </c>
      <c r="E60" s="2" t="str">
        <f t="shared" si="1"/>
        <v/>
      </c>
      <c r="F60" s="2" t="str">
        <f t="shared" si="10"/>
        <v>4,0</v>
      </c>
      <c r="G60" s="2">
        <f t="shared" si="11"/>
        <v>4</v>
      </c>
      <c r="H60" s="143">
        <f t="shared" si="5"/>
        <v>43</v>
      </c>
    </row>
    <row r="61" spans="1:8" ht="15" x14ac:dyDescent="0.25">
      <c r="A61" s="144" t="s">
        <v>141</v>
      </c>
      <c r="B61" s="145">
        <v>3</v>
      </c>
      <c r="C61" s="147">
        <v>4</v>
      </c>
      <c r="D61" s="2">
        <f t="shared" si="9"/>
        <v>4</v>
      </c>
      <c r="E61" s="2" t="str">
        <f t="shared" si="1"/>
        <v/>
      </c>
      <c r="F61" s="2" t="str">
        <f t="shared" si="10"/>
        <v>4,0</v>
      </c>
      <c r="G61" s="2">
        <f t="shared" si="11"/>
        <v>4</v>
      </c>
      <c r="H61" s="143">
        <f t="shared" si="5"/>
        <v>44</v>
      </c>
    </row>
    <row r="62" spans="1:8" ht="15" x14ac:dyDescent="0.25">
      <c r="A62" s="144" t="s">
        <v>149</v>
      </c>
      <c r="B62" s="145">
        <v>4</v>
      </c>
      <c r="C62" s="146">
        <v>4</v>
      </c>
      <c r="D62" s="2">
        <f t="shared" si="9"/>
        <v>4</v>
      </c>
      <c r="E62" s="2" t="str">
        <f t="shared" si="1"/>
        <v/>
      </c>
      <c r="F62" s="2" t="str">
        <f t="shared" si="10"/>
        <v>4,0</v>
      </c>
      <c r="G62" s="2">
        <f t="shared" si="11"/>
        <v>4</v>
      </c>
      <c r="H62" s="143">
        <f t="shared" si="5"/>
        <v>45</v>
      </c>
    </row>
    <row r="63" spans="1:8" ht="15" x14ac:dyDescent="0.25">
      <c r="A63" s="144" t="s">
        <v>153</v>
      </c>
      <c r="B63" s="145">
        <v>4.5</v>
      </c>
      <c r="C63" s="146">
        <v>4</v>
      </c>
      <c r="D63" s="2">
        <f t="shared" si="9"/>
        <v>4</v>
      </c>
      <c r="E63" s="2" t="str">
        <f t="shared" si="1"/>
        <v/>
      </c>
      <c r="F63" s="2" t="str">
        <f t="shared" si="10"/>
        <v>4,0</v>
      </c>
      <c r="G63" s="2">
        <f t="shared" si="11"/>
        <v>4</v>
      </c>
      <c r="H63" s="143">
        <f t="shared" si="5"/>
        <v>46</v>
      </c>
    </row>
    <row r="64" spans="1:8" ht="15" x14ac:dyDescent="0.25">
      <c r="A64" s="144" t="s">
        <v>157</v>
      </c>
      <c r="B64" s="145">
        <v>4</v>
      </c>
      <c r="C64" s="146">
        <v>4</v>
      </c>
      <c r="D64" s="2">
        <f t="shared" si="9"/>
        <v>4</v>
      </c>
      <c r="E64" s="2" t="str">
        <f t="shared" si="1"/>
        <v/>
      </c>
      <c r="F64" s="2" t="str">
        <f t="shared" si="10"/>
        <v>4,0</v>
      </c>
      <c r="G64" s="2">
        <f t="shared" si="11"/>
        <v>4</v>
      </c>
      <c r="H64" s="143">
        <f t="shared" si="5"/>
        <v>47</v>
      </c>
    </row>
    <row r="65" spans="1:8" ht="15" x14ac:dyDescent="0.25">
      <c r="A65" s="156" t="s">
        <v>176</v>
      </c>
      <c r="B65" s="149">
        <v>4</v>
      </c>
      <c r="C65" s="157">
        <v>4</v>
      </c>
      <c r="D65" s="2">
        <f t="shared" si="9"/>
        <v>4</v>
      </c>
      <c r="E65" s="2" t="str">
        <f t="shared" si="1"/>
        <v/>
      </c>
      <c r="F65" s="2" t="str">
        <f t="shared" si="10"/>
        <v>4,0</v>
      </c>
      <c r="G65" s="2">
        <f t="shared" si="11"/>
        <v>4</v>
      </c>
      <c r="H65" s="143">
        <f t="shared" si="5"/>
        <v>48</v>
      </c>
    </row>
    <row r="66" spans="1:8" ht="15" x14ac:dyDescent="0.25">
      <c r="A66" s="156" t="s">
        <v>177</v>
      </c>
      <c r="B66" s="149">
        <v>4</v>
      </c>
      <c r="C66" s="157">
        <v>4</v>
      </c>
      <c r="D66" s="2">
        <f t="shared" si="9"/>
        <v>4</v>
      </c>
      <c r="E66" s="2" t="str">
        <f t="shared" si="1"/>
        <v/>
      </c>
      <c r="F66" s="2" t="str">
        <f t="shared" si="10"/>
        <v>4,0</v>
      </c>
      <c r="G66" s="2">
        <f t="shared" si="11"/>
        <v>4</v>
      </c>
      <c r="H66" s="143">
        <f t="shared" si="5"/>
        <v>49</v>
      </c>
    </row>
    <row r="67" spans="1:8" ht="15" x14ac:dyDescent="0.25">
      <c r="A67" s="156" t="s">
        <v>182</v>
      </c>
      <c r="B67" s="149">
        <v>4</v>
      </c>
      <c r="C67" s="157">
        <v>4</v>
      </c>
      <c r="D67" s="2">
        <f t="shared" si="9"/>
        <v>4</v>
      </c>
      <c r="E67" s="2" t="str">
        <f t="shared" si="1"/>
        <v/>
      </c>
      <c r="F67" s="2" t="str">
        <f t="shared" si="10"/>
        <v>4,0</v>
      </c>
      <c r="G67" s="2">
        <f t="shared" si="11"/>
        <v>4</v>
      </c>
      <c r="H67" s="143">
        <f t="shared" si="5"/>
        <v>50</v>
      </c>
    </row>
    <row r="68" spans="1:8" ht="15" x14ac:dyDescent="0.25">
      <c r="A68" s="156" t="s">
        <v>184</v>
      </c>
      <c r="B68" s="149">
        <v>4</v>
      </c>
      <c r="C68" s="157">
        <v>4</v>
      </c>
      <c r="D68" s="2">
        <f t="shared" si="9"/>
        <v>4</v>
      </c>
      <c r="E68" s="2" t="str">
        <f t="shared" si="1"/>
        <v/>
      </c>
      <c r="F68" s="2" t="str">
        <f t="shared" si="10"/>
        <v>4,0</v>
      </c>
      <c r="G68" s="2">
        <f t="shared" si="11"/>
        <v>4</v>
      </c>
      <c r="H68" s="143">
        <f t="shared" si="5"/>
        <v>51</v>
      </c>
    </row>
    <row r="69" spans="1:8" ht="15" x14ac:dyDescent="0.25">
      <c r="A69" s="156" t="s">
        <v>194</v>
      </c>
      <c r="B69" s="149">
        <v>4</v>
      </c>
      <c r="C69" s="157">
        <v>4</v>
      </c>
      <c r="D69" s="2">
        <f t="shared" si="9"/>
        <v>4</v>
      </c>
      <c r="E69" s="2" t="str">
        <f t="shared" ref="E69:E132" si="12">IF(IFERROR(FIND("*",C69),0)&gt;0,"*","")</f>
        <v/>
      </c>
      <c r="F69" s="2" t="str">
        <f t="shared" si="10"/>
        <v>4,0</v>
      </c>
      <c r="G69" s="2">
        <f t="shared" si="11"/>
        <v>4</v>
      </c>
      <c r="H69" s="143">
        <f t="shared" si="5"/>
        <v>52</v>
      </c>
    </row>
    <row r="70" spans="1:8" ht="15" x14ac:dyDescent="0.25">
      <c r="A70" s="156" t="s">
        <v>204</v>
      </c>
      <c r="B70" s="149">
        <v>4</v>
      </c>
      <c r="C70" s="157">
        <v>4</v>
      </c>
      <c r="D70" s="2">
        <f t="shared" si="9"/>
        <v>4</v>
      </c>
      <c r="E70" s="2" t="str">
        <f t="shared" si="12"/>
        <v/>
      </c>
      <c r="F70" s="2" t="str">
        <f t="shared" si="10"/>
        <v>4,0</v>
      </c>
      <c r="G70" s="2">
        <f t="shared" si="11"/>
        <v>4</v>
      </c>
      <c r="H70" s="143">
        <f t="shared" si="5"/>
        <v>53</v>
      </c>
    </row>
    <row r="71" spans="1:8" ht="15" x14ac:dyDescent="0.25">
      <c r="A71" s="156" t="s">
        <v>223</v>
      </c>
      <c r="B71" s="149">
        <v>4</v>
      </c>
      <c r="C71" s="157">
        <v>4</v>
      </c>
      <c r="D71" s="2">
        <f t="shared" si="9"/>
        <v>4</v>
      </c>
      <c r="E71" s="2" t="str">
        <f t="shared" si="12"/>
        <v/>
      </c>
      <c r="F71" s="2" t="str">
        <f t="shared" si="10"/>
        <v>4,0</v>
      </c>
      <c r="G71" s="2">
        <f t="shared" si="11"/>
        <v>4</v>
      </c>
      <c r="H71" s="143">
        <f t="shared" si="5"/>
        <v>54</v>
      </c>
    </row>
    <row r="72" spans="1:8" ht="15" x14ac:dyDescent="0.25">
      <c r="A72" s="156" t="s">
        <v>225</v>
      </c>
      <c r="B72" s="149">
        <v>4</v>
      </c>
      <c r="C72" s="157">
        <v>4</v>
      </c>
      <c r="D72" s="2">
        <f t="shared" si="9"/>
        <v>4</v>
      </c>
      <c r="E72" s="2" t="str">
        <f t="shared" si="12"/>
        <v/>
      </c>
      <c r="F72" s="2" t="str">
        <f t="shared" si="10"/>
        <v>4,0</v>
      </c>
      <c r="G72" s="2">
        <f t="shared" si="11"/>
        <v>4</v>
      </c>
      <c r="H72" s="143">
        <f t="shared" si="5"/>
        <v>55</v>
      </c>
    </row>
    <row r="73" spans="1:8" ht="15" x14ac:dyDescent="0.25">
      <c r="A73" s="156" t="s">
        <v>252</v>
      </c>
      <c r="B73" s="149">
        <v>3</v>
      </c>
      <c r="C73" s="157">
        <v>4</v>
      </c>
      <c r="D73" s="2">
        <f t="shared" si="9"/>
        <v>4</v>
      </c>
      <c r="E73" s="2" t="str">
        <f t="shared" si="12"/>
        <v/>
      </c>
      <c r="F73" s="2" t="str">
        <f t="shared" si="10"/>
        <v>4,0</v>
      </c>
      <c r="G73" s="2">
        <f t="shared" si="11"/>
        <v>4</v>
      </c>
      <c r="H73" s="143">
        <f t="shared" si="5"/>
        <v>56</v>
      </c>
    </row>
    <row r="74" spans="1:8" ht="15" x14ac:dyDescent="0.25">
      <c r="A74" s="156" t="s">
        <v>254</v>
      </c>
      <c r="B74" s="149">
        <v>4</v>
      </c>
      <c r="C74" s="157">
        <v>4</v>
      </c>
      <c r="D74" s="2">
        <f t="shared" si="9"/>
        <v>4</v>
      </c>
      <c r="E74" s="2" t="str">
        <f t="shared" si="12"/>
        <v/>
      </c>
      <c r="F74" s="2" t="str">
        <f t="shared" si="10"/>
        <v>4,0</v>
      </c>
      <c r="G74" s="2">
        <f t="shared" si="11"/>
        <v>4</v>
      </c>
      <c r="H74" s="143">
        <f t="shared" si="5"/>
        <v>57</v>
      </c>
    </row>
    <row r="75" spans="1:8" ht="15" x14ac:dyDescent="0.25">
      <c r="A75" s="156" t="s">
        <v>258</v>
      </c>
      <c r="B75" s="149">
        <v>4</v>
      </c>
      <c r="C75" s="157">
        <v>4</v>
      </c>
      <c r="D75" s="2">
        <f t="shared" si="9"/>
        <v>4</v>
      </c>
      <c r="E75" s="2" t="str">
        <f t="shared" si="12"/>
        <v/>
      </c>
      <c r="F75" s="2" t="str">
        <f t="shared" si="10"/>
        <v>4,0</v>
      </c>
      <c r="G75" s="2">
        <f t="shared" si="11"/>
        <v>4</v>
      </c>
      <c r="H75" s="143">
        <f t="shared" si="5"/>
        <v>58</v>
      </c>
    </row>
    <row r="76" spans="1:8" ht="15" x14ac:dyDescent="0.25">
      <c r="A76" s="156" t="s">
        <v>149</v>
      </c>
      <c r="B76" s="149">
        <v>4</v>
      </c>
      <c r="C76" s="157">
        <v>4</v>
      </c>
      <c r="D76" s="2">
        <f t="shared" si="9"/>
        <v>4</v>
      </c>
      <c r="E76" s="2" t="str">
        <f t="shared" si="12"/>
        <v/>
      </c>
      <c r="F76" s="2" t="str">
        <f t="shared" si="10"/>
        <v>4,0</v>
      </c>
      <c r="G76" s="2">
        <f t="shared" si="11"/>
        <v>4</v>
      </c>
      <c r="H76" s="143">
        <f t="shared" si="5"/>
        <v>59</v>
      </c>
    </row>
    <row r="77" spans="1:8" ht="15" x14ac:dyDescent="0.25">
      <c r="A77" s="156" t="s">
        <v>153</v>
      </c>
      <c r="B77" s="149">
        <v>4.5</v>
      </c>
      <c r="C77" s="157">
        <v>4</v>
      </c>
      <c r="D77" s="2">
        <f t="shared" si="9"/>
        <v>4</v>
      </c>
      <c r="E77" s="2" t="str">
        <f t="shared" si="12"/>
        <v/>
      </c>
      <c r="F77" s="2" t="str">
        <f t="shared" si="10"/>
        <v>4,0</v>
      </c>
      <c r="G77" s="2">
        <f t="shared" si="11"/>
        <v>4</v>
      </c>
      <c r="H77" s="143">
        <f t="shared" si="5"/>
        <v>60</v>
      </c>
    </row>
    <row r="78" spans="1:8" ht="15" x14ac:dyDescent="0.25">
      <c r="A78" s="156" t="s">
        <v>270</v>
      </c>
      <c r="B78" s="149">
        <v>4</v>
      </c>
      <c r="C78" s="158">
        <v>4</v>
      </c>
      <c r="D78" s="2">
        <f t="shared" si="9"/>
        <v>4</v>
      </c>
      <c r="E78" s="2" t="str">
        <f t="shared" si="12"/>
        <v/>
      </c>
      <c r="F78" s="2" t="str">
        <f t="shared" si="10"/>
        <v>4,0</v>
      </c>
      <c r="G78" s="2">
        <f t="shared" si="11"/>
        <v>4</v>
      </c>
      <c r="H78" s="143">
        <f t="shared" si="5"/>
        <v>61</v>
      </c>
    </row>
    <row r="79" spans="1:8" ht="15" x14ac:dyDescent="0.25">
      <c r="A79" s="156" t="s">
        <v>276</v>
      </c>
      <c r="B79" s="149">
        <v>4.5</v>
      </c>
      <c r="C79" s="157">
        <v>4</v>
      </c>
      <c r="D79" s="2">
        <f t="shared" si="9"/>
        <v>4</v>
      </c>
      <c r="E79" s="2" t="str">
        <f t="shared" si="12"/>
        <v/>
      </c>
      <c r="F79" s="2" t="str">
        <f t="shared" si="10"/>
        <v>4,0</v>
      </c>
      <c r="G79" s="2">
        <f t="shared" si="11"/>
        <v>4</v>
      </c>
      <c r="H79" s="143">
        <f t="shared" si="5"/>
        <v>62</v>
      </c>
    </row>
    <row r="80" spans="1:8" ht="15" x14ac:dyDescent="0.25">
      <c r="A80" s="156" t="s">
        <v>279</v>
      </c>
      <c r="B80" s="149">
        <v>3.5</v>
      </c>
      <c r="C80" s="158">
        <v>4</v>
      </c>
      <c r="D80" s="2">
        <f t="shared" ref="D80:D111" si="13">VALUE(SUBSTITUTE(C80, "*", ""))</f>
        <v>4</v>
      </c>
      <c r="E80" s="2" t="str">
        <f t="shared" si="12"/>
        <v/>
      </c>
      <c r="F80" s="2" t="str">
        <f t="shared" ref="F80:F111" si="14">TEXT(D80,"0,0") &amp; E80</f>
        <v>4,0</v>
      </c>
      <c r="G80" s="2">
        <f t="shared" ref="G80:G111" si="15">IF(E80="",D80,D80+0.1)</f>
        <v>4</v>
      </c>
      <c r="H80" s="143">
        <f t="shared" si="5"/>
        <v>63</v>
      </c>
    </row>
    <row r="81" spans="1:8" ht="15" x14ac:dyDescent="0.25">
      <c r="A81" s="156" t="s">
        <v>281</v>
      </c>
      <c r="B81" s="149">
        <v>4</v>
      </c>
      <c r="C81" s="157">
        <v>4</v>
      </c>
      <c r="D81" s="2">
        <f t="shared" si="13"/>
        <v>4</v>
      </c>
      <c r="E81" s="2" t="str">
        <f t="shared" si="12"/>
        <v/>
      </c>
      <c r="F81" s="2" t="str">
        <f t="shared" si="14"/>
        <v>4,0</v>
      </c>
      <c r="G81" s="2">
        <f t="shared" si="15"/>
        <v>4</v>
      </c>
      <c r="H81" s="143">
        <f t="shared" si="5"/>
        <v>64</v>
      </c>
    </row>
    <row r="82" spans="1:8" ht="15" x14ac:dyDescent="0.25">
      <c r="A82" s="156" t="s">
        <v>282</v>
      </c>
      <c r="B82" s="149">
        <v>4</v>
      </c>
      <c r="C82" s="157">
        <v>4</v>
      </c>
      <c r="D82" s="2">
        <f t="shared" si="13"/>
        <v>4</v>
      </c>
      <c r="E82" s="2" t="str">
        <f t="shared" si="12"/>
        <v/>
      </c>
      <c r="F82" s="2" t="str">
        <f t="shared" si="14"/>
        <v>4,0</v>
      </c>
      <c r="G82" s="2">
        <f t="shared" si="15"/>
        <v>4</v>
      </c>
      <c r="H82" s="143">
        <f t="shared" si="5"/>
        <v>65</v>
      </c>
    </row>
    <row r="83" spans="1:8" ht="15" x14ac:dyDescent="0.25">
      <c r="A83" s="156" t="s">
        <v>284</v>
      </c>
      <c r="B83" s="149">
        <v>4</v>
      </c>
      <c r="C83" s="158">
        <v>4</v>
      </c>
      <c r="D83" s="2">
        <f t="shared" si="13"/>
        <v>4</v>
      </c>
      <c r="E83" s="2" t="str">
        <f t="shared" si="12"/>
        <v/>
      </c>
      <c r="F83" s="2" t="str">
        <f t="shared" si="14"/>
        <v>4,0</v>
      </c>
      <c r="G83" s="2">
        <f t="shared" si="15"/>
        <v>4</v>
      </c>
      <c r="H83" s="143">
        <f t="shared" si="5"/>
        <v>66</v>
      </c>
    </row>
    <row r="84" spans="1:8" ht="15" x14ac:dyDescent="0.25">
      <c r="A84" s="144" t="s">
        <v>59</v>
      </c>
      <c r="B84" s="145">
        <v>4</v>
      </c>
      <c r="C84" s="146" t="s">
        <v>60</v>
      </c>
      <c r="D84" s="2">
        <f t="shared" si="13"/>
        <v>3.5</v>
      </c>
      <c r="E84" s="2" t="str">
        <f t="shared" si="12"/>
        <v>*</v>
      </c>
      <c r="F84" s="2" t="str">
        <f t="shared" si="14"/>
        <v>3,5*</v>
      </c>
      <c r="G84" s="2">
        <f t="shared" si="15"/>
        <v>3.6</v>
      </c>
      <c r="H84" s="143">
        <f t="shared" ref="H84:H147" si="16">H83+1</f>
        <v>67</v>
      </c>
    </row>
    <row r="85" spans="1:8" ht="15" x14ac:dyDescent="0.25">
      <c r="A85" s="144" t="s">
        <v>76</v>
      </c>
      <c r="B85" s="145">
        <v>4</v>
      </c>
      <c r="C85" s="146" t="s">
        <v>60</v>
      </c>
      <c r="D85" s="2">
        <f t="shared" si="13"/>
        <v>3.5</v>
      </c>
      <c r="E85" s="2" t="str">
        <f t="shared" si="12"/>
        <v>*</v>
      </c>
      <c r="F85" s="2" t="str">
        <f t="shared" si="14"/>
        <v>3,5*</v>
      </c>
      <c r="G85" s="2">
        <f t="shared" si="15"/>
        <v>3.6</v>
      </c>
      <c r="H85" s="143">
        <f t="shared" si="16"/>
        <v>68</v>
      </c>
    </row>
    <row r="86" spans="1:8" ht="15" x14ac:dyDescent="0.25">
      <c r="A86" s="144" t="s">
        <v>90</v>
      </c>
      <c r="B86" s="145">
        <v>3</v>
      </c>
      <c r="C86" s="147" t="s">
        <v>60</v>
      </c>
      <c r="D86" s="2">
        <f t="shared" si="13"/>
        <v>3.5</v>
      </c>
      <c r="E86" s="2" t="str">
        <f t="shared" si="12"/>
        <v>*</v>
      </c>
      <c r="F86" s="2" t="str">
        <f t="shared" si="14"/>
        <v>3,5*</v>
      </c>
      <c r="G86" s="2">
        <f t="shared" si="15"/>
        <v>3.6</v>
      </c>
      <c r="H86" s="143">
        <f t="shared" si="16"/>
        <v>69</v>
      </c>
    </row>
    <row r="87" spans="1:8" ht="15" x14ac:dyDescent="0.25">
      <c r="A87" s="144" t="s">
        <v>99</v>
      </c>
      <c r="B87" s="145">
        <v>3.5</v>
      </c>
      <c r="C87" s="146" t="s">
        <v>60</v>
      </c>
      <c r="D87" s="2">
        <f t="shared" si="13"/>
        <v>3.5</v>
      </c>
      <c r="E87" s="2" t="str">
        <f t="shared" si="12"/>
        <v>*</v>
      </c>
      <c r="F87" s="2" t="str">
        <f t="shared" si="14"/>
        <v>3,5*</v>
      </c>
      <c r="G87" s="2">
        <f t="shared" si="15"/>
        <v>3.6</v>
      </c>
      <c r="H87" s="143">
        <f t="shared" si="16"/>
        <v>70</v>
      </c>
    </row>
    <row r="88" spans="1:8" ht="15" x14ac:dyDescent="0.25">
      <c r="A88" s="144" t="s">
        <v>109</v>
      </c>
      <c r="B88" s="145">
        <v>3.5</v>
      </c>
      <c r="C88" s="146" t="s">
        <v>60</v>
      </c>
      <c r="D88" s="2">
        <f t="shared" si="13"/>
        <v>3.5</v>
      </c>
      <c r="E88" s="2" t="str">
        <f t="shared" si="12"/>
        <v>*</v>
      </c>
      <c r="F88" s="2" t="str">
        <f t="shared" si="14"/>
        <v>3,5*</v>
      </c>
      <c r="G88" s="2">
        <f t="shared" si="15"/>
        <v>3.6</v>
      </c>
      <c r="H88" s="143">
        <f t="shared" si="16"/>
        <v>71</v>
      </c>
    </row>
    <row r="89" spans="1:8" ht="15" x14ac:dyDescent="0.25">
      <c r="A89" s="144" t="s">
        <v>118</v>
      </c>
      <c r="B89" s="145">
        <v>3.5</v>
      </c>
      <c r="C89" s="146" t="s">
        <v>60</v>
      </c>
      <c r="D89" s="2">
        <f t="shared" si="13"/>
        <v>3.5</v>
      </c>
      <c r="E89" s="2" t="str">
        <f t="shared" si="12"/>
        <v>*</v>
      </c>
      <c r="F89" s="2" t="str">
        <f t="shared" si="14"/>
        <v>3,5*</v>
      </c>
      <c r="G89" s="2">
        <f t="shared" si="15"/>
        <v>3.6</v>
      </c>
      <c r="H89" s="143">
        <f t="shared" si="16"/>
        <v>72</v>
      </c>
    </row>
    <row r="90" spans="1:8" ht="15" x14ac:dyDescent="0.25">
      <c r="A90" s="144" t="s">
        <v>53</v>
      </c>
      <c r="B90" s="145">
        <v>3.5</v>
      </c>
      <c r="C90" s="146">
        <v>3.5</v>
      </c>
      <c r="D90" s="2">
        <f t="shared" si="13"/>
        <v>3.5</v>
      </c>
      <c r="E90" s="2" t="str">
        <f t="shared" si="12"/>
        <v/>
      </c>
      <c r="F90" s="2" t="str">
        <f t="shared" si="14"/>
        <v>3,5</v>
      </c>
      <c r="G90" s="2">
        <f t="shared" si="15"/>
        <v>3.5</v>
      </c>
      <c r="H90" s="143">
        <f t="shared" si="16"/>
        <v>73</v>
      </c>
    </row>
    <row r="91" spans="1:8" ht="15" x14ac:dyDescent="0.25">
      <c r="A91" s="144" t="s">
        <v>55</v>
      </c>
      <c r="B91" s="145">
        <v>3.5</v>
      </c>
      <c r="C91" s="146">
        <v>3.5</v>
      </c>
      <c r="D91" s="2">
        <f t="shared" si="13"/>
        <v>3.5</v>
      </c>
      <c r="E91" s="2" t="str">
        <f t="shared" si="12"/>
        <v/>
      </c>
      <c r="F91" s="2" t="str">
        <f t="shared" si="14"/>
        <v>3,5</v>
      </c>
      <c r="G91" s="2">
        <f t="shared" si="15"/>
        <v>3.5</v>
      </c>
      <c r="H91" s="143">
        <f t="shared" si="16"/>
        <v>74</v>
      </c>
    </row>
    <row r="92" spans="1:8" ht="15" x14ac:dyDescent="0.25">
      <c r="A92" s="144" t="s">
        <v>57</v>
      </c>
      <c r="B92" s="145">
        <v>3.5</v>
      </c>
      <c r="C92" s="146">
        <v>3.5</v>
      </c>
      <c r="D92" s="2">
        <f t="shared" si="13"/>
        <v>3.5</v>
      </c>
      <c r="E92" s="2" t="str">
        <f t="shared" si="12"/>
        <v/>
      </c>
      <c r="F92" s="2" t="str">
        <f t="shared" si="14"/>
        <v>3,5</v>
      </c>
      <c r="G92" s="2">
        <f t="shared" si="15"/>
        <v>3.5</v>
      </c>
      <c r="H92" s="143">
        <f t="shared" si="16"/>
        <v>75</v>
      </c>
    </row>
    <row r="93" spans="1:8" ht="15" x14ac:dyDescent="0.25">
      <c r="A93" s="144" t="s">
        <v>58</v>
      </c>
      <c r="B93" s="145">
        <v>3.5</v>
      </c>
      <c r="C93" s="147">
        <v>3.5</v>
      </c>
      <c r="D93" s="2">
        <f t="shared" si="13"/>
        <v>3.5</v>
      </c>
      <c r="E93" s="2" t="str">
        <f t="shared" si="12"/>
        <v/>
      </c>
      <c r="F93" s="2" t="str">
        <f t="shared" si="14"/>
        <v>3,5</v>
      </c>
      <c r="G93" s="2">
        <f t="shared" si="15"/>
        <v>3.5</v>
      </c>
      <c r="H93" s="143">
        <f t="shared" si="16"/>
        <v>76</v>
      </c>
    </row>
    <row r="94" spans="1:8" ht="15" x14ac:dyDescent="0.25">
      <c r="A94" s="144" t="s">
        <v>61</v>
      </c>
      <c r="B94" s="145">
        <v>3.5</v>
      </c>
      <c r="C94" s="147">
        <v>3.5</v>
      </c>
      <c r="D94" s="2">
        <f t="shared" si="13"/>
        <v>3.5</v>
      </c>
      <c r="E94" s="2" t="str">
        <f t="shared" si="12"/>
        <v/>
      </c>
      <c r="F94" s="2" t="str">
        <f t="shared" si="14"/>
        <v>3,5</v>
      </c>
      <c r="G94" s="2">
        <f t="shared" si="15"/>
        <v>3.5</v>
      </c>
      <c r="H94" s="143">
        <f t="shared" si="16"/>
        <v>77</v>
      </c>
    </row>
    <row r="95" spans="1:8" ht="15" x14ac:dyDescent="0.25">
      <c r="A95" s="144" t="s">
        <v>63</v>
      </c>
      <c r="B95" s="145">
        <v>3.5</v>
      </c>
      <c r="C95" s="147">
        <v>3.5</v>
      </c>
      <c r="D95" s="2">
        <f t="shared" si="13"/>
        <v>3.5</v>
      </c>
      <c r="E95" s="2" t="str">
        <f t="shared" si="12"/>
        <v/>
      </c>
      <c r="F95" s="2" t="str">
        <f t="shared" si="14"/>
        <v>3,5</v>
      </c>
      <c r="G95" s="2">
        <f t="shared" si="15"/>
        <v>3.5</v>
      </c>
      <c r="H95" s="143">
        <f t="shared" si="16"/>
        <v>78</v>
      </c>
    </row>
    <row r="96" spans="1:8" ht="15" x14ac:dyDescent="0.25">
      <c r="A96" s="144" t="s">
        <v>68</v>
      </c>
      <c r="B96" s="145">
        <v>3</v>
      </c>
      <c r="C96" s="147">
        <v>3.5</v>
      </c>
      <c r="D96" s="2">
        <f t="shared" si="13"/>
        <v>3.5</v>
      </c>
      <c r="E96" s="2" t="str">
        <f t="shared" si="12"/>
        <v/>
      </c>
      <c r="F96" s="2" t="str">
        <f t="shared" si="14"/>
        <v>3,5</v>
      </c>
      <c r="G96" s="2">
        <f t="shared" si="15"/>
        <v>3.5</v>
      </c>
      <c r="H96" s="143">
        <f t="shared" si="16"/>
        <v>79</v>
      </c>
    </row>
    <row r="97" spans="1:8" ht="15" x14ac:dyDescent="0.25">
      <c r="A97" s="144" t="s">
        <v>70</v>
      </c>
      <c r="B97" s="145">
        <v>3.5</v>
      </c>
      <c r="C97" s="147">
        <v>3.5</v>
      </c>
      <c r="D97" s="2">
        <f t="shared" si="13"/>
        <v>3.5</v>
      </c>
      <c r="E97" s="2" t="str">
        <f t="shared" si="12"/>
        <v/>
      </c>
      <c r="F97" s="2" t="str">
        <f t="shared" si="14"/>
        <v>3,5</v>
      </c>
      <c r="G97" s="2">
        <f t="shared" si="15"/>
        <v>3.5</v>
      </c>
      <c r="H97" s="143">
        <f t="shared" si="16"/>
        <v>80</v>
      </c>
    </row>
    <row r="98" spans="1:8" ht="15" x14ac:dyDescent="0.25">
      <c r="A98" s="144" t="s">
        <v>77</v>
      </c>
      <c r="B98" s="145">
        <v>3.5</v>
      </c>
      <c r="C98" s="146">
        <v>3.5</v>
      </c>
      <c r="D98" s="2">
        <f t="shared" si="13"/>
        <v>3.5</v>
      </c>
      <c r="E98" s="2" t="str">
        <f t="shared" si="12"/>
        <v/>
      </c>
      <c r="F98" s="2" t="str">
        <f t="shared" si="14"/>
        <v>3,5</v>
      </c>
      <c r="G98" s="2">
        <f t="shared" si="15"/>
        <v>3.5</v>
      </c>
      <c r="H98" s="143">
        <f t="shared" si="16"/>
        <v>81</v>
      </c>
    </row>
    <row r="99" spans="1:8" ht="15" x14ac:dyDescent="0.25">
      <c r="A99" s="144" t="s">
        <v>78</v>
      </c>
      <c r="B99" s="145">
        <v>3.5</v>
      </c>
      <c r="C99" s="146">
        <v>3.5</v>
      </c>
      <c r="D99" s="2">
        <f t="shared" si="13"/>
        <v>3.5</v>
      </c>
      <c r="E99" s="2" t="str">
        <f t="shared" si="12"/>
        <v/>
      </c>
      <c r="F99" s="2" t="str">
        <f t="shared" si="14"/>
        <v>3,5</v>
      </c>
      <c r="G99" s="2">
        <f t="shared" si="15"/>
        <v>3.5</v>
      </c>
      <c r="H99" s="143">
        <f t="shared" si="16"/>
        <v>82</v>
      </c>
    </row>
    <row r="100" spans="1:8" ht="15" x14ac:dyDescent="0.25">
      <c r="A100" s="144" t="s">
        <v>83</v>
      </c>
      <c r="B100" s="145">
        <v>3.5</v>
      </c>
      <c r="C100" s="147">
        <v>3.5</v>
      </c>
      <c r="D100" s="2">
        <f t="shared" si="13"/>
        <v>3.5</v>
      </c>
      <c r="E100" s="2" t="str">
        <f t="shared" si="12"/>
        <v/>
      </c>
      <c r="F100" s="2" t="str">
        <f t="shared" si="14"/>
        <v>3,5</v>
      </c>
      <c r="G100" s="2">
        <f t="shared" si="15"/>
        <v>3.5</v>
      </c>
      <c r="H100" s="143">
        <f t="shared" si="16"/>
        <v>83</v>
      </c>
    </row>
    <row r="101" spans="1:8" ht="15" x14ac:dyDescent="0.25">
      <c r="A101" s="144" t="s">
        <v>84</v>
      </c>
      <c r="B101" s="145">
        <v>4</v>
      </c>
      <c r="C101" s="146">
        <v>3.5</v>
      </c>
      <c r="D101" s="2">
        <f t="shared" si="13"/>
        <v>3.5</v>
      </c>
      <c r="E101" s="2" t="str">
        <f t="shared" si="12"/>
        <v/>
      </c>
      <c r="F101" s="2" t="str">
        <f t="shared" si="14"/>
        <v>3,5</v>
      </c>
      <c r="G101" s="2">
        <f t="shared" si="15"/>
        <v>3.5</v>
      </c>
      <c r="H101" s="143">
        <f t="shared" si="16"/>
        <v>84</v>
      </c>
    </row>
    <row r="102" spans="1:8" ht="15" x14ac:dyDescent="0.25">
      <c r="A102" s="144" t="s">
        <v>86</v>
      </c>
      <c r="B102" s="145">
        <v>3</v>
      </c>
      <c r="C102" s="146">
        <v>3.5</v>
      </c>
      <c r="D102" s="2">
        <f t="shared" si="13"/>
        <v>3.5</v>
      </c>
      <c r="E102" s="2" t="str">
        <f t="shared" si="12"/>
        <v/>
      </c>
      <c r="F102" s="2" t="str">
        <f t="shared" si="14"/>
        <v>3,5</v>
      </c>
      <c r="G102" s="2">
        <f t="shared" si="15"/>
        <v>3.5</v>
      </c>
      <c r="H102" s="143">
        <f t="shared" si="16"/>
        <v>85</v>
      </c>
    </row>
    <row r="103" spans="1:8" ht="15" x14ac:dyDescent="0.25">
      <c r="A103" s="144" t="s">
        <v>89</v>
      </c>
      <c r="B103" s="145">
        <v>3.5</v>
      </c>
      <c r="C103" s="146">
        <v>3.5</v>
      </c>
      <c r="D103" s="2">
        <f t="shared" si="13"/>
        <v>3.5</v>
      </c>
      <c r="E103" s="2" t="str">
        <f t="shared" si="12"/>
        <v/>
      </c>
      <c r="F103" s="2" t="str">
        <f t="shared" si="14"/>
        <v>3,5</v>
      </c>
      <c r="G103" s="2">
        <f t="shared" si="15"/>
        <v>3.5</v>
      </c>
      <c r="H103" s="143">
        <f t="shared" si="16"/>
        <v>86</v>
      </c>
    </row>
    <row r="104" spans="1:8" ht="15" x14ac:dyDescent="0.25">
      <c r="A104" s="144" t="s">
        <v>95</v>
      </c>
      <c r="B104" s="145">
        <v>3.5</v>
      </c>
      <c r="C104" s="146">
        <v>3.5</v>
      </c>
      <c r="D104" s="2">
        <f t="shared" si="13"/>
        <v>3.5</v>
      </c>
      <c r="E104" s="2" t="str">
        <f t="shared" si="12"/>
        <v/>
      </c>
      <c r="F104" s="2" t="str">
        <f t="shared" si="14"/>
        <v>3,5</v>
      </c>
      <c r="G104" s="2">
        <f t="shared" si="15"/>
        <v>3.5</v>
      </c>
      <c r="H104" s="143">
        <f t="shared" si="16"/>
        <v>87</v>
      </c>
    </row>
    <row r="105" spans="1:8" ht="15" x14ac:dyDescent="0.25">
      <c r="A105" s="144" t="s">
        <v>100</v>
      </c>
      <c r="B105" s="145">
        <v>3.5</v>
      </c>
      <c r="C105" s="146">
        <v>3.5</v>
      </c>
      <c r="D105" s="2">
        <f t="shared" si="13"/>
        <v>3.5</v>
      </c>
      <c r="E105" s="2" t="str">
        <f t="shared" si="12"/>
        <v/>
      </c>
      <c r="F105" s="2" t="str">
        <f t="shared" si="14"/>
        <v>3,5</v>
      </c>
      <c r="G105" s="2">
        <f t="shared" si="15"/>
        <v>3.5</v>
      </c>
      <c r="H105" s="143">
        <f t="shared" si="16"/>
        <v>88</v>
      </c>
    </row>
    <row r="106" spans="1:8" ht="15" x14ac:dyDescent="0.25">
      <c r="A106" s="144" t="s">
        <v>102</v>
      </c>
      <c r="B106" s="145">
        <v>3.5</v>
      </c>
      <c r="C106" s="146">
        <v>3.5</v>
      </c>
      <c r="D106" s="2">
        <f t="shared" si="13"/>
        <v>3.5</v>
      </c>
      <c r="E106" s="2" t="str">
        <f t="shared" si="12"/>
        <v/>
      </c>
      <c r="F106" s="2" t="str">
        <f t="shared" si="14"/>
        <v>3,5</v>
      </c>
      <c r="G106" s="2">
        <f t="shared" si="15"/>
        <v>3.5</v>
      </c>
      <c r="H106" s="143">
        <f t="shared" si="16"/>
        <v>89</v>
      </c>
    </row>
    <row r="107" spans="1:8" ht="15" x14ac:dyDescent="0.25">
      <c r="A107" s="144" t="s">
        <v>105</v>
      </c>
      <c r="B107" s="145">
        <v>3.5</v>
      </c>
      <c r="C107" s="146">
        <v>3.5</v>
      </c>
      <c r="D107" s="2">
        <f t="shared" si="13"/>
        <v>3.5</v>
      </c>
      <c r="E107" s="2" t="str">
        <f t="shared" si="12"/>
        <v/>
      </c>
      <c r="F107" s="2" t="str">
        <f t="shared" si="14"/>
        <v>3,5</v>
      </c>
      <c r="G107" s="2">
        <f t="shared" si="15"/>
        <v>3.5</v>
      </c>
      <c r="H107" s="143">
        <f t="shared" si="16"/>
        <v>90</v>
      </c>
    </row>
    <row r="108" spans="1:8" ht="15" x14ac:dyDescent="0.25">
      <c r="A108" s="144" t="s">
        <v>106</v>
      </c>
      <c r="B108" s="145">
        <v>3.5</v>
      </c>
      <c r="C108" s="147">
        <v>3.5</v>
      </c>
      <c r="D108" s="2">
        <f t="shared" si="13"/>
        <v>3.5</v>
      </c>
      <c r="E108" s="2" t="str">
        <f t="shared" si="12"/>
        <v/>
      </c>
      <c r="F108" s="2" t="str">
        <f t="shared" si="14"/>
        <v>3,5</v>
      </c>
      <c r="G108" s="2">
        <f t="shared" si="15"/>
        <v>3.5</v>
      </c>
      <c r="H108" s="143">
        <f t="shared" si="16"/>
        <v>91</v>
      </c>
    </row>
    <row r="109" spans="1:8" ht="15" x14ac:dyDescent="0.25">
      <c r="A109" s="144" t="s">
        <v>107</v>
      </c>
      <c r="B109" s="145">
        <v>3.5</v>
      </c>
      <c r="C109" s="147">
        <v>3.5</v>
      </c>
      <c r="D109" s="2">
        <f t="shared" si="13"/>
        <v>3.5</v>
      </c>
      <c r="E109" s="2" t="str">
        <f t="shared" si="12"/>
        <v/>
      </c>
      <c r="F109" s="2" t="str">
        <f t="shared" si="14"/>
        <v>3,5</v>
      </c>
      <c r="G109" s="2">
        <f t="shared" si="15"/>
        <v>3.5</v>
      </c>
      <c r="H109" s="143">
        <f t="shared" si="16"/>
        <v>92</v>
      </c>
    </row>
    <row r="110" spans="1:8" ht="15" x14ac:dyDescent="0.25">
      <c r="A110" s="144" t="s">
        <v>111</v>
      </c>
      <c r="B110" s="145">
        <v>3.5</v>
      </c>
      <c r="C110" s="146">
        <v>3.5</v>
      </c>
      <c r="D110" s="2">
        <f t="shared" si="13"/>
        <v>3.5</v>
      </c>
      <c r="E110" s="2" t="str">
        <f t="shared" si="12"/>
        <v/>
      </c>
      <c r="F110" s="2" t="str">
        <f t="shared" si="14"/>
        <v>3,5</v>
      </c>
      <c r="G110" s="2">
        <f t="shared" si="15"/>
        <v>3.5</v>
      </c>
      <c r="H110" s="143">
        <f t="shared" si="16"/>
        <v>93</v>
      </c>
    </row>
    <row r="111" spans="1:8" ht="15" x14ac:dyDescent="0.25">
      <c r="A111" s="144" t="s">
        <v>115</v>
      </c>
      <c r="B111" s="145">
        <v>3.5</v>
      </c>
      <c r="C111" s="146">
        <v>3.5</v>
      </c>
      <c r="D111" s="2">
        <f t="shared" si="13"/>
        <v>3.5</v>
      </c>
      <c r="E111" s="2" t="str">
        <f t="shared" si="12"/>
        <v/>
      </c>
      <c r="F111" s="2" t="str">
        <f t="shared" si="14"/>
        <v>3,5</v>
      </c>
      <c r="G111" s="2">
        <f t="shared" si="15"/>
        <v>3.5</v>
      </c>
      <c r="H111" s="143">
        <f t="shared" si="16"/>
        <v>94</v>
      </c>
    </row>
    <row r="112" spans="1:8" ht="15" x14ac:dyDescent="0.25">
      <c r="A112" s="144" t="s">
        <v>119</v>
      </c>
      <c r="B112" s="145">
        <v>4</v>
      </c>
      <c r="C112" s="146">
        <v>3.5</v>
      </c>
      <c r="D112" s="2">
        <f t="shared" ref="D112:D143" si="17">VALUE(SUBSTITUTE(C112, "*", ""))</f>
        <v>3.5</v>
      </c>
      <c r="E112" s="2" t="str">
        <f t="shared" si="12"/>
        <v/>
      </c>
      <c r="F112" s="2" t="str">
        <f t="shared" ref="F112:F143" si="18">TEXT(D112,"0,0") &amp; E112</f>
        <v>3,5</v>
      </c>
      <c r="G112" s="2">
        <f t="shared" ref="G112:G143" si="19">IF(E112="",D112,D112+0.1)</f>
        <v>3.5</v>
      </c>
      <c r="H112" s="143">
        <f t="shared" si="16"/>
        <v>95</v>
      </c>
    </row>
    <row r="113" spans="1:8" ht="15" x14ac:dyDescent="0.25">
      <c r="A113" s="144" t="s">
        <v>122</v>
      </c>
      <c r="B113" s="145">
        <v>3.5</v>
      </c>
      <c r="C113" s="147">
        <v>3.5</v>
      </c>
      <c r="D113" s="2">
        <f t="shared" si="17"/>
        <v>3.5</v>
      </c>
      <c r="E113" s="2" t="str">
        <f t="shared" si="12"/>
        <v/>
      </c>
      <c r="F113" s="2" t="str">
        <f t="shared" si="18"/>
        <v>3,5</v>
      </c>
      <c r="G113" s="2">
        <f t="shared" si="19"/>
        <v>3.5</v>
      </c>
      <c r="H113" s="143">
        <f t="shared" si="16"/>
        <v>96</v>
      </c>
    </row>
    <row r="114" spans="1:8" ht="15" x14ac:dyDescent="0.25">
      <c r="A114" s="144" t="s">
        <v>127</v>
      </c>
      <c r="B114" s="145">
        <v>3.5</v>
      </c>
      <c r="C114" s="146">
        <v>3.5</v>
      </c>
      <c r="D114" s="2">
        <f t="shared" si="17"/>
        <v>3.5</v>
      </c>
      <c r="E114" s="2" t="str">
        <f t="shared" si="12"/>
        <v/>
      </c>
      <c r="F114" s="2" t="str">
        <f t="shared" si="18"/>
        <v>3,5</v>
      </c>
      <c r="G114" s="2">
        <f t="shared" si="19"/>
        <v>3.5</v>
      </c>
      <c r="H114" s="143">
        <f t="shared" si="16"/>
        <v>97</v>
      </c>
    </row>
    <row r="115" spans="1:8" ht="15" x14ac:dyDescent="0.25">
      <c r="A115" s="144" t="s">
        <v>131</v>
      </c>
      <c r="B115" s="145">
        <v>3.5</v>
      </c>
      <c r="C115" s="146">
        <v>3.5</v>
      </c>
      <c r="D115" s="2">
        <f t="shared" si="17"/>
        <v>3.5</v>
      </c>
      <c r="E115" s="2" t="str">
        <f t="shared" si="12"/>
        <v/>
      </c>
      <c r="F115" s="2" t="str">
        <f t="shared" si="18"/>
        <v>3,5</v>
      </c>
      <c r="G115" s="2">
        <f t="shared" si="19"/>
        <v>3.5</v>
      </c>
      <c r="H115" s="143">
        <f t="shared" si="16"/>
        <v>98</v>
      </c>
    </row>
    <row r="116" spans="1:8" ht="15" x14ac:dyDescent="0.25">
      <c r="A116" s="144" t="s">
        <v>133</v>
      </c>
      <c r="B116" s="145">
        <v>3.5</v>
      </c>
      <c r="C116" s="146">
        <v>3.5</v>
      </c>
      <c r="D116" s="2">
        <f t="shared" si="17"/>
        <v>3.5</v>
      </c>
      <c r="E116" s="2" t="str">
        <f t="shared" si="12"/>
        <v/>
      </c>
      <c r="F116" s="2" t="str">
        <f t="shared" si="18"/>
        <v>3,5</v>
      </c>
      <c r="G116" s="2">
        <f t="shared" si="19"/>
        <v>3.5</v>
      </c>
      <c r="H116" s="143">
        <f t="shared" si="16"/>
        <v>99</v>
      </c>
    </row>
    <row r="117" spans="1:8" ht="15" x14ac:dyDescent="0.25">
      <c r="A117" s="144" t="s">
        <v>136</v>
      </c>
      <c r="B117" s="145">
        <v>3.5</v>
      </c>
      <c r="C117" s="146">
        <v>3.5</v>
      </c>
      <c r="D117" s="2">
        <f t="shared" si="17"/>
        <v>3.5</v>
      </c>
      <c r="E117" s="2" t="str">
        <f t="shared" si="12"/>
        <v/>
      </c>
      <c r="F117" s="2" t="str">
        <f t="shared" si="18"/>
        <v>3,5</v>
      </c>
      <c r="G117" s="2">
        <f t="shared" si="19"/>
        <v>3.5</v>
      </c>
      <c r="H117" s="143">
        <f t="shared" si="16"/>
        <v>100</v>
      </c>
    </row>
    <row r="118" spans="1:8" ht="15" x14ac:dyDescent="0.25">
      <c r="A118" s="144" t="s">
        <v>137</v>
      </c>
      <c r="B118" s="145">
        <v>3.5</v>
      </c>
      <c r="C118" s="146">
        <v>3.5</v>
      </c>
      <c r="D118" s="2">
        <f t="shared" si="17"/>
        <v>3.5</v>
      </c>
      <c r="E118" s="2" t="str">
        <f t="shared" si="12"/>
        <v/>
      </c>
      <c r="F118" s="2" t="str">
        <f t="shared" si="18"/>
        <v>3,5</v>
      </c>
      <c r="G118" s="2">
        <f t="shared" si="19"/>
        <v>3.5</v>
      </c>
      <c r="H118" s="143">
        <f t="shared" si="16"/>
        <v>101</v>
      </c>
    </row>
    <row r="119" spans="1:8" ht="15" x14ac:dyDescent="0.25">
      <c r="A119" s="144" t="s">
        <v>143</v>
      </c>
      <c r="B119" s="145">
        <v>3.5</v>
      </c>
      <c r="C119" s="146">
        <v>3.5</v>
      </c>
      <c r="D119" s="2">
        <f t="shared" si="17"/>
        <v>3.5</v>
      </c>
      <c r="E119" s="2" t="str">
        <f t="shared" si="12"/>
        <v/>
      </c>
      <c r="F119" s="2" t="str">
        <f t="shared" si="18"/>
        <v>3,5</v>
      </c>
      <c r="G119" s="2">
        <f t="shared" si="19"/>
        <v>3.5</v>
      </c>
      <c r="H119" s="143">
        <f t="shared" si="16"/>
        <v>102</v>
      </c>
    </row>
    <row r="120" spans="1:8" ht="15" x14ac:dyDescent="0.25">
      <c r="A120" s="144" t="s">
        <v>146</v>
      </c>
      <c r="B120" s="145">
        <v>3.5</v>
      </c>
      <c r="C120" s="146">
        <v>3.5</v>
      </c>
      <c r="D120" s="2">
        <f t="shared" si="17"/>
        <v>3.5</v>
      </c>
      <c r="E120" s="2" t="str">
        <f t="shared" si="12"/>
        <v/>
      </c>
      <c r="F120" s="2" t="str">
        <f t="shared" si="18"/>
        <v>3,5</v>
      </c>
      <c r="G120" s="2">
        <f t="shared" si="19"/>
        <v>3.5</v>
      </c>
      <c r="H120" s="143">
        <f t="shared" si="16"/>
        <v>103</v>
      </c>
    </row>
    <row r="121" spans="1:8" ht="15" x14ac:dyDescent="0.25">
      <c r="A121" s="144" t="s">
        <v>147</v>
      </c>
      <c r="B121" s="145">
        <v>3.5</v>
      </c>
      <c r="C121" s="146">
        <v>3.5</v>
      </c>
      <c r="D121" s="2">
        <f t="shared" si="17"/>
        <v>3.5</v>
      </c>
      <c r="E121" s="2" t="str">
        <f t="shared" si="12"/>
        <v/>
      </c>
      <c r="F121" s="2" t="str">
        <f t="shared" si="18"/>
        <v>3,5</v>
      </c>
      <c r="G121" s="2">
        <f t="shared" si="19"/>
        <v>3.5</v>
      </c>
      <c r="H121" s="143">
        <f t="shared" si="16"/>
        <v>104</v>
      </c>
    </row>
    <row r="122" spans="1:8" ht="15" x14ac:dyDescent="0.25">
      <c r="A122" s="144" t="s">
        <v>152</v>
      </c>
      <c r="B122" s="145">
        <v>3.5</v>
      </c>
      <c r="C122" s="146">
        <v>3.5</v>
      </c>
      <c r="D122" s="2">
        <f t="shared" si="17"/>
        <v>3.5</v>
      </c>
      <c r="E122" s="2" t="str">
        <f t="shared" si="12"/>
        <v/>
      </c>
      <c r="F122" s="2" t="str">
        <f t="shared" si="18"/>
        <v>3,5</v>
      </c>
      <c r="G122" s="2">
        <f t="shared" si="19"/>
        <v>3.5</v>
      </c>
      <c r="H122" s="143">
        <f t="shared" si="16"/>
        <v>105</v>
      </c>
    </row>
    <row r="123" spans="1:8" ht="15" x14ac:dyDescent="0.25">
      <c r="A123" s="144" t="s">
        <v>154</v>
      </c>
      <c r="B123" s="145">
        <v>3</v>
      </c>
      <c r="C123" s="146">
        <v>3.5</v>
      </c>
      <c r="D123" s="2">
        <f t="shared" si="17"/>
        <v>3.5</v>
      </c>
      <c r="E123" s="2" t="str">
        <f t="shared" si="12"/>
        <v/>
      </c>
      <c r="F123" s="2" t="str">
        <f t="shared" si="18"/>
        <v>3,5</v>
      </c>
      <c r="G123" s="2">
        <f t="shared" si="19"/>
        <v>3.5</v>
      </c>
      <c r="H123" s="143">
        <f t="shared" si="16"/>
        <v>106</v>
      </c>
    </row>
    <row r="124" spans="1:8" ht="15" x14ac:dyDescent="0.25">
      <c r="A124" s="144" t="s">
        <v>155</v>
      </c>
      <c r="B124" s="145">
        <v>3.5</v>
      </c>
      <c r="C124" s="146">
        <v>3.5</v>
      </c>
      <c r="D124" s="2">
        <f t="shared" si="17"/>
        <v>3.5</v>
      </c>
      <c r="E124" s="2" t="str">
        <f t="shared" si="12"/>
        <v/>
      </c>
      <c r="F124" s="2" t="str">
        <f t="shared" si="18"/>
        <v>3,5</v>
      </c>
      <c r="G124" s="2">
        <f t="shared" si="19"/>
        <v>3.5</v>
      </c>
      <c r="H124" s="143">
        <f t="shared" si="16"/>
        <v>107</v>
      </c>
    </row>
    <row r="125" spans="1:8" ht="15" x14ac:dyDescent="0.25">
      <c r="A125" s="144" t="s">
        <v>156</v>
      </c>
      <c r="B125" s="145">
        <v>3.5</v>
      </c>
      <c r="C125" s="146">
        <v>3.5</v>
      </c>
      <c r="D125" s="2">
        <f t="shared" si="17"/>
        <v>3.5</v>
      </c>
      <c r="E125" s="2" t="str">
        <f t="shared" si="12"/>
        <v/>
      </c>
      <c r="F125" s="2" t="str">
        <f t="shared" si="18"/>
        <v>3,5</v>
      </c>
      <c r="G125" s="2">
        <f t="shared" si="19"/>
        <v>3.5</v>
      </c>
      <c r="H125" s="143">
        <f t="shared" si="16"/>
        <v>108</v>
      </c>
    </row>
    <row r="126" spans="1:8" ht="15" x14ac:dyDescent="0.25">
      <c r="A126" s="144" t="s">
        <v>160</v>
      </c>
      <c r="B126" s="145">
        <v>3</v>
      </c>
      <c r="C126" s="147">
        <v>3.5</v>
      </c>
      <c r="D126" s="2">
        <f t="shared" si="17"/>
        <v>3.5</v>
      </c>
      <c r="E126" s="2" t="str">
        <f t="shared" si="12"/>
        <v/>
      </c>
      <c r="F126" s="2" t="str">
        <f t="shared" si="18"/>
        <v>3,5</v>
      </c>
      <c r="G126" s="2">
        <f t="shared" si="19"/>
        <v>3.5</v>
      </c>
      <c r="H126" s="143">
        <f t="shared" si="16"/>
        <v>109</v>
      </c>
    </row>
    <row r="127" spans="1:8" ht="15" x14ac:dyDescent="0.25">
      <c r="A127" s="144" t="s">
        <v>165</v>
      </c>
      <c r="B127" s="145">
        <v>3</v>
      </c>
      <c r="C127" s="147">
        <v>3.5</v>
      </c>
      <c r="D127" s="2">
        <f t="shared" si="17"/>
        <v>3.5</v>
      </c>
      <c r="E127" s="2" t="str">
        <f t="shared" si="12"/>
        <v/>
      </c>
      <c r="F127" s="2" t="str">
        <f t="shared" si="18"/>
        <v>3,5</v>
      </c>
      <c r="G127" s="2">
        <f t="shared" si="19"/>
        <v>3.5</v>
      </c>
      <c r="H127" s="143">
        <f t="shared" si="16"/>
        <v>110</v>
      </c>
    </row>
    <row r="128" spans="1:8" ht="15" x14ac:dyDescent="0.25">
      <c r="A128" s="156" t="s">
        <v>175</v>
      </c>
      <c r="B128" s="149">
        <v>3.5</v>
      </c>
      <c r="C128" s="157">
        <v>3.5</v>
      </c>
      <c r="D128" s="2">
        <f t="shared" si="17"/>
        <v>3.5</v>
      </c>
      <c r="E128" s="2" t="str">
        <f t="shared" si="12"/>
        <v/>
      </c>
      <c r="F128" s="2" t="str">
        <f t="shared" si="18"/>
        <v>3,5</v>
      </c>
      <c r="G128" s="2">
        <f t="shared" si="19"/>
        <v>3.5</v>
      </c>
      <c r="H128" s="143">
        <f t="shared" si="16"/>
        <v>111</v>
      </c>
    </row>
    <row r="129" spans="1:8" ht="15" x14ac:dyDescent="0.25">
      <c r="A129" s="156" t="s">
        <v>183</v>
      </c>
      <c r="B129" s="149">
        <v>3.5</v>
      </c>
      <c r="C129" s="157">
        <v>3.5</v>
      </c>
      <c r="D129" s="2">
        <f t="shared" si="17"/>
        <v>3.5</v>
      </c>
      <c r="E129" s="2" t="str">
        <f t="shared" si="12"/>
        <v/>
      </c>
      <c r="F129" s="2" t="str">
        <f t="shared" si="18"/>
        <v>3,5</v>
      </c>
      <c r="G129" s="2">
        <f t="shared" si="19"/>
        <v>3.5</v>
      </c>
      <c r="H129" s="143">
        <f t="shared" si="16"/>
        <v>112</v>
      </c>
    </row>
    <row r="130" spans="1:8" ht="15" x14ac:dyDescent="0.25">
      <c r="A130" s="156" t="s">
        <v>186</v>
      </c>
      <c r="B130" s="149">
        <v>3.5</v>
      </c>
      <c r="C130" s="157">
        <v>3.5</v>
      </c>
      <c r="D130" s="2">
        <f t="shared" si="17"/>
        <v>3.5</v>
      </c>
      <c r="E130" s="2" t="str">
        <f t="shared" si="12"/>
        <v/>
      </c>
      <c r="F130" s="2" t="str">
        <f t="shared" si="18"/>
        <v>3,5</v>
      </c>
      <c r="G130" s="2">
        <f t="shared" si="19"/>
        <v>3.5</v>
      </c>
      <c r="H130" s="143">
        <f t="shared" si="16"/>
        <v>113</v>
      </c>
    </row>
    <row r="131" spans="1:8" ht="15" x14ac:dyDescent="0.25">
      <c r="A131" s="156" t="s">
        <v>188</v>
      </c>
      <c r="B131" s="149">
        <v>3.5</v>
      </c>
      <c r="C131" s="157">
        <v>3.5</v>
      </c>
      <c r="D131" s="2">
        <f t="shared" si="17"/>
        <v>3.5</v>
      </c>
      <c r="E131" s="2" t="str">
        <f t="shared" si="12"/>
        <v/>
      </c>
      <c r="F131" s="2" t="str">
        <f t="shared" si="18"/>
        <v>3,5</v>
      </c>
      <c r="G131" s="2">
        <f t="shared" si="19"/>
        <v>3.5</v>
      </c>
      <c r="H131" s="143">
        <f t="shared" si="16"/>
        <v>114</v>
      </c>
    </row>
    <row r="132" spans="1:8" ht="15" x14ac:dyDescent="0.25">
      <c r="A132" s="156" t="s">
        <v>197</v>
      </c>
      <c r="B132" s="149">
        <v>3.5</v>
      </c>
      <c r="C132" s="157">
        <v>3.5</v>
      </c>
      <c r="D132" s="2">
        <f t="shared" si="17"/>
        <v>3.5</v>
      </c>
      <c r="E132" s="2" t="str">
        <f t="shared" si="12"/>
        <v/>
      </c>
      <c r="F132" s="2" t="str">
        <f t="shared" si="18"/>
        <v>3,5</v>
      </c>
      <c r="G132" s="2">
        <f t="shared" si="19"/>
        <v>3.5</v>
      </c>
      <c r="H132" s="143">
        <f t="shared" si="16"/>
        <v>115</v>
      </c>
    </row>
    <row r="133" spans="1:8" ht="15" x14ac:dyDescent="0.25">
      <c r="A133" s="156" t="s">
        <v>200</v>
      </c>
      <c r="B133" s="149">
        <v>3</v>
      </c>
      <c r="C133" s="157">
        <v>3.5</v>
      </c>
      <c r="D133" s="2">
        <f t="shared" si="17"/>
        <v>3.5</v>
      </c>
      <c r="E133" s="2" t="str">
        <f t="shared" ref="E133:E196" si="20">IF(IFERROR(FIND("*",C133),0)&gt;0,"*","")</f>
        <v/>
      </c>
      <c r="F133" s="2" t="str">
        <f t="shared" si="18"/>
        <v>3,5</v>
      </c>
      <c r="G133" s="2">
        <f t="shared" si="19"/>
        <v>3.5</v>
      </c>
      <c r="H133" s="143">
        <f t="shared" si="16"/>
        <v>116</v>
      </c>
    </row>
    <row r="134" spans="1:8" ht="15" x14ac:dyDescent="0.25">
      <c r="A134" s="156" t="s">
        <v>205</v>
      </c>
      <c r="B134" s="149">
        <v>3.5</v>
      </c>
      <c r="C134" s="157">
        <v>3.5</v>
      </c>
      <c r="D134" s="2">
        <f t="shared" si="17"/>
        <v>3.5</v>
      </c>
      <c r="E134" s="2" t="str">
        <f t="shared" si="20"/>
        <v/>
      </c>
      <c r="F134" s="2" t="str">
        <f t="shared" si="18"/>
        <v>3,5</v>
      </c>
      <c r="G134" s="2">
        <f t="shared" si="19"/>
        <v>3.5</v>
      </c>
      <c r="H134" s="143">
        <f t="shared" si="16"/>
        <v>117</v>
      </c>
    </row>
    <row r="135" spans="1:8" ht="15" x14ac:dyDescent="0.25">
      <c r="A135" s="156" t="s">
        <v>224</v>
      </c>
      <c r="B135" s="149">
        <v>3.5</v>
      </c>
      <c r="C135" s="157">
        <v>3.5</v>
      </c>
      <c r="D135" s="2">
        <f t="shared" si="17"/>
        <v>3.5</v>
      </c>
      <c r="E135" s="2" t="str">
        <f t="shared" si="20"/>
        <v/>
      </c>
      <c r="F135" s="2" t="str">
        <f t="shared" si="18"/>
        <v>3,5</v>
      </c>
      <c r="G135" s="2">
        <f t="shared" si="19"/>
        <v>3.5</v>
      </c>
      <c r="H135" s="143">
        <f t="shared" si="16"/>
        <v>118</v>
      </c>
    </row>
    <row r="136" spans="1:8" ht="15" x14ac:dyDescent="0.25">
      <c r="A136" s="156" t="s">
        <v>230</v>
      </c>
      <c r="B136" s="149">
        <v>3.5</v>
      </c>
      <c r="C136" s="157">
        <v>3.5</v>
      </c>
      <c r="D136" s="2">
        <f t="shared" si="17"/>
        <v>3.5</v>
      </c>
      <c r="E136" s="2" t="str">
        <f t="shared" si="20"/>
        <v/>
      </c>
      <c r="F136" s="2" t="str">
        <f t="shared" si="18"/>
        <v>3,5</v>
      </c>
      <c r="G136" s="2">
        <f t="shared" si="19"/>
        <v>3.5</v>
      </c>
      <c r="H136" s="143">
        <f t="shared" si="16"/>
        <v>119</v>
      </c>
    </row>
    <row r="137" spans="1:8" ht="15" x14ac:dyDescent="0.25">
      <c r="A137" s="156" t="s">
        <v>238</v>
      </c>
      <c r="B137" s="149">
        <v>3.5</v>
      </c>
      <c r="C137" s="157">
        <v>3.5</v>
      </c>
      <c r="D137" s="2">
        <f t="shared" si="17"/>
        <v>3.5</v>
      </c>
      <c r="E137" s="2" t="str">
        <f t="shared" si="20"/>
        <v/>
      </c>
      <c r="F137" s="2" t="str">
        <f t="shared" si="18"/>
        <v>3,5</v>
      </c>
      <c r="G137" s="2">
        <f t="shared" si="19"/>
        <v>3.5</v>
      </c>
      <c r="H137" s="143">
        <f t="shared" si="16"/>
        <v>120</v>
      </c>
    </row>
    <row r="138" spans="1:8" ht="15" x14ac:dyDescent="0.25">
      <c r="A138" s="156" t="s">
        <v>243</v>
      </c>
      <c r="B138" s="149">
        <v>3</v>
      </c>
      <c r="C138" s="157">
        <v>3.5</v>
      </c>
      <c r="D138" s="2">
        <f t="shared" si="17"/>
        <v>3.5</v>
      </c>
      <c r="E138" s="2" t="str">
        <f t="shared" si="20"/>
        <v/>
      </c>
      <c r="F138" s="2" t="str">
        <f t="shared" si="18"/>
        <v>3,5</v>
      </c>
      <c r="G138" s="2">
        <f t="shared" si="19"/>
        <v>3.5</v>
      </c>
      <c r="H138" s="143">
        <f t="shared" si="16"/>
        <v>121</v>
      </c>
    </row>
    <row r="139" spans="1:8" ht="15" x14ac:dyDescent="0.25">
      <c r="A139" s="156" t="s">
        <v>246</v>
      </c>
      <c r="B139" s="149">
        <v>3.5</v>
      </c>
      <c r="C139" s="157">
        <v>3.5</v>
      </c>
      <c r="D139" s="2">
        <f t="shared" si="17"/>
        <v>3.5</v>
      </c>
      <c r="E139" s="2" t="str">
        <f t="shared" si="20"/>
        <v/>
      </c>
      <c r="F139" s="2" t="str">
        <f t="shared" si="18"/>
        <v>3,5</v>
      </c>
      <c r="G139" s="2">
        <f t="shared" si="19"/>
        <v>3.5</v>
      </c>
      <c r="H139" s="143">
        <f t="shared" si="16"/>
        <v>122</v>
      </c>
    </row>
    <row r="140" spans="1:8" ht="15" x14ac:dyDescent="0.25">
      <c r="A140" s="163" t="s">
        <v>141</v>
      </c>
      <c r="B140" s="149">
        <v>3.5</v>
      </c>
      <c r="C140" s="150">
        <v>3.5</v>
      </c>
      <c r="D140" s="2">
        <f t="shared" si="17"/>
        <v>3.5</v>
      </c>
      <c r="E140" s="2" t="str">
        <f t="shared" si="20"/>
        <v/>
      </c>
      <c r="F140" s="2" t="str">
        <f t="shared" si="18"/>
        <v>3,5</v>
      </c>
      <c r="G140" s="2">
        <f t="shared" si="19"/>
        <v>3.5</v>
      </c>
      <c r="H140" s="143">
        <f t="shared" si="16"/>
        <v>123</v>
      </c>
    </row>
    <row r="141" spans="1:8" ht="15" x14ac:dyDescent="0.25">
      <c r="A141" s="156" t="s">
        <v>255</v>
      </c>
      <c r="B141" s="149">
        <v>3.5</v>
      </c>
      <c r="C141" s="157">
        <v>3.5</v>
      </c>
      <c r="D141" s="2">
        <f t="shared" si="17"/>
        <v>3.5</v>
      </c>
      <c r="E141" s="2" t="str">
        <f t="shared" si="20"/>
        <v/>
      </c>
      <c r="F141" s="2" t="str">
        <f t="shared" si="18"/>
        <v>3,5</v>
      </c>
      <c r="G141" s="2">
        <f t="shared" si="19"/>
        <v>3.5</v>
      </c>
      <c r="H141" s="143">
        <f t="shared" si="16"/>
        <v>124</v>
      </c>
    </row>
    <row r="142" spans="1:8" ht="15" x14ac:dyDescent="0.25">
      <c r="A142" s="156" t="s">
        <v>256</v>
      </c>
      <c r="B142" s="149">
        <v>3.5</v>
      </c>
      <c r="C142" s="157">
        <v>3.5</v>
      </c>
      <c r="D142" s="2">
        <f t="shared" si="17"/>
        <v>3.5</v>
      </c>
      <c r="E142" s="2" t="str">
        <f t="shared" si="20"/>
        <v/>
      </c>
      <c r="F142" s="2" t="str">
        <f t="shared" si="18"/>
        <v>3,5</v>
      </c>
      <c r="G142" s="2">
        <f t="shared" si="19"/>
        <v>3.5</v>
      </c>
      <c r="H142" s="143">
        <f t="shared" si="16"/>
        <v>125</v>
      </c>
    </row>
    <row r="143" spans="1:8" ht="15" x14ac:dyDescent="0.25">
      <c r="A143" s="156" t="s">
        <v>261</v>
      </c>
      <c r="B143" s="149">
        <v>3.5</v>
      </c>
      <c r="C143" s="157">
        <v>3.5</v>
      </c>
      <c r="D143" s="2">
        <f t="shared" si="17"/>
        <v>3.5</v>
      </c>
      <c r="E143" s="2" t="str">
        <f t="shared" si="20"/>
        <v/>
      </c>
      <c r="F143" s="2" t="str">
        <f t="shared" si="18"/>
        <v>3,5</v>
      </c>
      <c r="G143" s="2">
        <f t="shared" si="19"/>
        <v>3.5</v>
      </c>
      <c r="H143" s="143">
        <f t="shared" si="16"/>
        <v>126</v>
      </c>
    </row>
    <row r="144" spans="1:8" ht="15" x14ac:dyDescent="0.25">
      <c r="A144" s="156" t="s">
        <v>265</v>
      </c>
      <c r="B144" s="149">
        <v>3.5</v>
      </c>
      <c r="C144" s="157">
        <v>3.5</v>
      </c>
      <c r="D144" s="2">
        <f t="shared" ref="D144:D175" si="21">VALUE(SUBSTITUTE(C144, "*", ""))</f>
        <v>3.5</v>
      </c>
      <c r="E144" s="2" t="str">
        <f t="shared" si="20"/>
        <v/>
      </c>
      <c r="F144" s="2" t="str">
        <f t="shared" ref="F144:F175" si="22">TEXT(D144,"0,0") &amp; E144</f>
        <v>3,5</v>
      </c>
      <c r="G144" s="2">
        <f t="shared" ref="G144:G175" si="23">IF(E144="",D144,D144+0.1)</f>
        <v>3.5</v>
      </c>
      <c r="H144" s="143">
        <f t="shared" si="16"/>
        <v>127</v>
      </c>
    </row>
    <row r="145" spans="1:8" ht="15" x14ac:dyDescent="0.25">
      <c r="A145" s="156" t="s">
        <v>269</v>
      </c>
      <c r="B145" s="149">
        <v>3.5</v>
      </c>
      <c r="C145" s="158">
        <v>3.5</v>
      </c>
      <c r="D145" s="2">
        <f t="shared" si="21"/>
        <v>3.5</v>
      </c>
      <c r="E145" s="2" t="str">
        <f t="shared" si="20"/>
        <v/>
      </c>
      <c r="F145" s="2" t="str">
        <f t="shared" si="22"/>
        <v>3,5</v>
      </c>
      <c r="G145" s="2">
        <f t="shared" si="23"/>
        <v>3.5</v>
      </c>
      <c r="H145" s="143">
        <f t="shared" si="16"/>
        <v>128</v>
      </c>
    </row>
    <row r="146" spans="1:8" ht="15" x14ac:dyDescent="0.25">
      <c r="A146" s="156" t="s">
        <v>271</v>
      </c>
      <c r="B146" s="149">
        <v>3.5</v>
      </c>
      <c r="C146" s="157">
        <v>3.5</v>
      </c>
      <c r="D146" s="2">
        <f t="shared" si="21"/>
        <v>3.5</v>
      </c>
      <c r="E146" s="2" t="str">
        <f t="shared" si="20"/>
        <v/>
      </c>
      <c r="F146" s="2" t="str">
        <f t="shared" si="22"/>
        <v>3,5</v>
      </c>
      <c r="G146" s="2">
        <f t="shared" si="23"/>
        <v>3.5</v>
      </c>
      <c r="H146" s="143">
        <f t="shared" si="16"/>
        <v>129</v>
      </c>
    </row>
    <row r="147" spans="1:8" ht="15" x14ac:dyDescent="0.25">
      <c r="A147" s="156" t="s">
        <v>160</v>
      </c>
      <c r="B147" s="149">
        <v>3</v>
      </c>
      <c r="C147" s="157">
        <v>3.5</v>
      </c>
      <c r="D147" s="2">
        <f t="shared" si="21"/>
        <v>3.5</v>
      </c>
      <c r="E147" s="2" t="str">
        <f t="shared" si="20"/>
        <v/>
      </c>
      <c r="F147" s="2" t="str">
        <f t="shared" si="22"/>
        <v>3,5</v>
      </c>
      <c r="G147" s="2">
        <f t="shared" si="23"/>
        <v>3.5</v>
      </c>
      <c r="H147" s="143">
        <f t="shared" si="16"/>
        <v>130</v>
      </c>
    </row>
    <row r="148" spans="1:8" ht="15" x14ac:dyDescent="0.25">
      <c r="A148" s="156" t="s">
        <v>275</v>
      </c>
      <c r="B148" s="149">
        <v>3.5</v>
      </c>
      <c r="C148" s="157">
        <v>3.5</v>
      </c>
      <c r="D148" s="2">
        <f t="shared" si="21"/>
        <v>3.5</v>
      </c>
      <c r="E148" s="2" t="str">
        <f t="shared" si="20"/>
        <v/>
      </c>
      <c r="F148" s="2" t="str">
        <f t="shared" si="22"/>
        <v>3,5</v>
      </c>
      <c r="G148" s="2">
        <f t="shared" si="23"/>
        <v>3.5</v>
      </c>
      <c r="H148" s="143">
        <f t="shared" ref="H148:H211" si="24">H147+1</f>
        <v>131</v>
      </c>
    </row>
    <row r="149" spans="1:8" ht="15" x14ac:dyDescent="0.25">
      <c r="A149" s="156" t="s">
        <v>278</v>
      </c>
      <c r="B149" s="149">
        <v>3.5</v>
      </c>
      <c r="C149" s="157">
        <v>3.5</v>
      </c>
      <c r="D149" s="2">
        <f t="shared" si="21"/>
        <v>3.5</v>
      </c>
      <c r="E149" s="2" t="str">
        <f t="shared" si="20"/>
        <v/>
      </c>
      <c r="F149" s="2" t="str">
        <f t="shared" si="22"/>
        <v>3,5</v>
      </c>
      <c r="G149" s="2">
        <f t="shared" si="23"/>
        <v>3.5</v>
      </c>
      <c r="H149" s="143">
        <f t="shared" si="24"/>
        <v>132</v>
      </c>
    </row>
    <row r="150" spans="1:8" ht="15" x14ac:dyDescent="0.25">
      <c r="A150" s="156" t="s">
        <v>280</v>
      </c>
      <c r="B150" s="149">
        <v>3.5</v>
      </c>
      <c r="C150" s="157">
        <v>3.5</v>
      </c>
      <c r="D150" s="2">
        <f t="shared" si="21"/>
        <v>3.5</v>
      </c>
      <c r="E150" s="2" t="str">
        <f t="shared" si="20"/>
        <v/>
      </c>
      <c r="F150" s="2" t="str">
        <f t="shared" si="22"/>
        <v>3,5</v>
      </c>
      <c r="G150" s="2">
        <f t="shared" si="23"/>
        <v>3.5</v>
      </c>
      <c r="H150" s="143">
        <f t="shared" si="24"/>
        <v>133</v>
      </c>
    </row>
    <row r="151" spans="1:8" ht="15" x14ac:dyDescent="0.25">
      <c r="A151" s="144" t="s">
        <v>64</v>
      </c>
      <c r="B151" s="145">
        <v>3</v>
      </c>
      <c r="C151" s="146" t="s">
        <v>65</v>
      </c>
      <c r="D151" s="2">
        <f t="shared" si="21"/>
        <v>3</v>
      </c>
      <c r="E151" s="2" t="str">
        <f t="shared" si="20"/>
        <v>*</v>
      </c>
      <c r="F151" s="2" t="str">
        <f t="shared" si="22"/>
        <v>3,0*</v>
      </c>
      <c r="G151" s="2">
        <f t="shared" si="23"/>
        <v>3.1</v>
      </c>
      <c r="H151" s="143">
        <f t="shared" si="24"/>
        <v>134</v>
      </c>
    </row>
    <row r="152" spans="1:8" ht="15" x14ac:dyDescent="0.25">
      <c r="A152" s="161" t="s">
        <v>237</v>
      </c>
      <c r="B152" s="149">
        <v>3.5</v>
      </c>
      <c r="C152" s="162" t="s">
        <v>65</v>
      </c>
      <c r="D152" s="2">
        <f t="shared" si="21"/>
        <v>3</v>
      </c>
      <c r="E152" s="2" t="str">
        <f t="shared" si="20"/>
        <v>*</v>
      </c>
      <c r="F152" s="2" t="str">
        <f t="shared" si="22"/>
        <v>3,0*</v>
      </c>
      <c r="G152" s="2">
        <f t="shared" si="23"/>
        <v>3.1</v>
      </c>
      <c r="H152" s="143">
        <f t="shared" si="24"/>
        <v>135</v>
      </c>
    </row>
    <row r="153" spans="1:8" ht="15" x14ac:dyDescent="0.25">
      <c r="A153" s="144" t="s">
        <v>49</v>
      </c>
      <c r="B153" s="145">
        <v>3</v>
      </c>
      <c r="C153" s="147">
        <v>3</v>
      </c>
      <c r="D153" s="2">
        <f t="shared" si="21"/>
        <v>3</v>
      </c>
      <c r="E153" s="2" t="str">
        <f t="shared" si="20"/>
        <v/>
      </c>
      <c r="F153" s="2" t="str">
        <f t="shared" si="22"/>
        <v>3,0</v>
      </c>
      <c r="G153" s="2">
        <f t="shared" si="23"/>
        <v>3</v>
      </c>
      <c r="H153" s="143">
        <f t="shared" si="24"/>
        <v>136</v>
      </c>
    </row>
    <row r="154" spans="1:8" ht="15" x14ac:dyDescent="0.25">
      <c r="A154" s="144" t="s">
        <v>50</v>
      </c>
      <c r="B154" s="145">
        <v>3</v>
      </c>
      <c r="C154" s="147">
        <v>3</v>
      </c>
      <c r="D154" s="2">
        <f t="shared" si="21"/>
        <v>3</v>
      </c>
      <c r="E154" s="2" t="str">
        <f t="shared" si="20"/>
        <v/>
      </c>
      <c r="F154" s="2" t="str">
        <f t="shared" si="22"/>
        <v>3,0</v>
      </c>
      <c r="G154" s="2">
        <f t="shared" si="23"/>
        <v>3</v>
      </c>
      <c r="H154" s="143">
        <f t="shared" si="24"/>
        <v>137</v>
      </c>
    </row>
    <row r="155" spans="1:8" ht="15" x14ac:dyDescent="0.25">
      <c r="A155" s="144" t="s">
        <v>54</v>
      </c>
      <c r="B155" s="145">
        <v>3</v>
      </c>
      <c r="C155" s="147">
        <v>3</v>
      </c>
      <c r="D155" s="2">
        <f t="shared" si="21"/>
        <v>3</v>
      </c>
      <c r="E155" s="2" t="str">
        <f t="shared" si="20"/>
        <v/>
      </c>
      <c r="F155" s="2" t="str">
        <f t="shared" si="22"/>
        <v>3,0</v>
      </c>
      <c r="G155" s="2">
        <f t="shared" si="23"/>
        <v>3</v>
      </c>
      <c r="H155" s="143">
        <f t="shared" si="24"/>
        <v>138</v>
      </c>
    </row>
    <row r="156" spans="1:8" ht="15" x14ac:dyDescent="0.25">
      <c r="A156" s="144" t="s">
        <v>56</v>
      </c>
      <c r="B156" s="145">
        <v>3</v>
      </c>
      <c r="C156" s="146">
        <v>3</v>
      </c>
      <c r="D156" s="2">
        <f t="shared" si="21"/>
        <v>3</v>
      </c>
      <c r="E156" s="2" t="str">
        <f t="shared" si="20"/>
        <v/>
      </c>
      <c r="F156" s="2" t="str">
        <f t="shared" si="22"/>
        <v>3,0</v>
      </c>
      <c r="G156" s="2">
        <f t="shared" si="23"/>
        <v>3</v>
      </c>
      <c r="H156" s="143">
        <f t="shared" si="24"/>
        <v>139</v>
      </c>
    </row>
    <row r="157" spans="1:8" ht="15" x14ac:dyDescent="0.25">
      <c r="A157" s="144" t="s">
        <v>67</v>
      </c>
      <c r="B157" s="145">
        <v>3</v>
      </c>
      <c r="C157" s="147">
        <v>3</v>
      </c>
      <c r="D157" s="2">
        <f t="shared" si="21"/>
        <v>3</v>
      </c>
      <c r="E157" s="2" t="str">
        <f t="shared" si="20"/>
        <v/>
      </c>
      <c r="F157" s="2" t="str">
        <f t="shared" si="22"/>
        <v>3,0</v>
      </c>
      <c r="G157" s="2">
        <f t="shared" si="23"/>
        <v>3</v>
      </c>
      <c r="H157" s="143">
        <f t="shared" si="24"/>
        <v>140</v>
      </c>
    </row>
    <row r="158" spans="1:8" ht="15" x14ac:dyDescent="0.25">
      <c r="A158" s="144" t="s">
        <v>71</v>
      </c>
      <c r="B158" s="145">
        <v>3</v>
      </c>
      <c r="C158" s="147">
        <v>3</v>
      </c>
      <c r="D158" s="2">
        <f t="shared" si="21"/>
        <v>3</v>
      </c>
      <c r="E158" s="2" t="str">
        <f t="shared" si="20"/>
        <v/>
      </c>
      <c r="F158" s="2" t="str">
        <f t="shared" si="22"/>
        <v>3,0</v>
      </c>
      <c r="G158" s="2">
        <f t="shared" si="23"/>
        <v>3</v>
      </c>
      <c r="H158" s="143">
        <f t="shared" si="24"/>
        <v>141</v>
      </c>
    </row>
    <row r="159" spans="1:8" ht="15" x14ac:dyDescent="0.25">
      <c r="A159" s="144" t="s">
        <v>75</v>
      </c>
      <c r="B159" s="145">
        <v>3</v>
      </c>
      <c r="C159" s="146">
        <v>3</v>
      </c>
      <c r="D159" s="2">
        <f t="shared" si="21"/>
        <v>3</v>
      </c>
      <c r="E159" s="2" t="str">
        <f t="shared" si="20"/>
        <v/>
      </c>
      <c r="F159" s="2" t="str">
        <f t="shared" si="22"/>
        <v>3,0</v>
      </c>
      <c r="G159" s="2">
        <f t="shared" si="23"/>
        <v>3</v>
      </c>
      <c r="H159" s="143">
        <f t="shared" si="24"/>
        <v>142</v>
      </c>
    </row>
    <row r="160" spans="1:8" ht="15" x14ac:dyDescent="0.25">
      <c r="A160" s="144" t="s">
        <v>79</v>
      </c>
      <c r="B160" s="145">
        <v>3</v>
      </c>
      <c r="C160" s="147">
        <v>3</v>
      </c>
      <c r="D160" s="2">
        <f t="shared" si="21"/>
        <v>3</v>
      </c>
      <c r="E160" s="2" t="str">
        <f t="shared" si="20"/>
        <v/>
      </c>
      <c r="F160" s="2" t="str">
        <f t="shared" si="22"/>
        <v>3,0</v>
      </c>
      <c r="G160" s="2">
        <f t="shared" si="23"/>
        <v>3</v>
      </c>
      <c r="H160" s="143">
        <f t="shared" si="24"/>
        <v>143</v>
      </c>
    </row>
    <row r="161" spans="1:8" ht="15" x14ac:dyDescent="0.25">
      <c r="A161" s="148" t="s">
        <v>81</v>
      </c>
      <c r="B161" s="149">
        <v>3</v>
      </c>
      <c r="C161" s="150">
        <v>3</v>
      </c>
      <c r="D161" s="2">
        <f t="shared" si="21"/>
        <v>3</v>
      </c>
      <c r="E161" s="2" t="str">
        <f t="shared" si="20"/>
        <v/>
      </c>
      <c r="F161" s="2" t="str">
        <f t="shared" si="22"/>
        <v>3,0</v>
      </c>
      <c r="G161" s="2">
        <f t="shared" si="23"/>
        <v>3</v>
      </c>
      <c r="H161" s="143">
        <f t="shared" si="24"/>
        <v>144</v>
      </c>
    </row>
    <row r="162" spans="1:8" ht="15" x14ac:dyDescent="0.25">
      <c r="A162" s="144" t="s">
        <v>82</v>
      </c>
      <c r="B162" s="145">
        <v>3</v>
      </c>
      <c r="C162" s="147">
        <v>3</v>
      </c>
      <c r="D162" s="2">
        <f t="shared" si="21"/>
        <v>3</v>
      </c>
      <c r="E162" s="2" t="str">
        <f t="shared" si="20"/>
        <v/>
      </c>
      <c r="F162" s="2" t="str">
        <f t="shared" si="22"/>
        <v>3,0</v>
      </c>
      <c r="G162" s="2">
        <f t="shared" si="23"/>
        <v>3</v>
      </c>
      <c r="H162" s="143">
        <f t="shared" si="24"/>
        <v>145</v>
      </c>
    </row>
    <row r="163" spans="1:8" ht="15" x14ac:dyDescent="0.25">
      <c r="A163" s="144" t="s">
        <v>85</v>
      </c>
      <c r="B163" s="145">
        <v>3</v>
      </c>
      <c r="C163" s="147">
        <v>3</v>
      </c>
      <c r="D163" s="2">
        <f t="shared" si="21"/>
        <v>3</v>
      </c>
      <c r="E163" s="2" t="str">
        <f t="shared" si="20"/>
        <v/>
      </c>
      <c r="F163" s="2" t="str">
        <f t="shared" si="22"/>
        <v>3,0</v>
      </c>
      <c r="G163" s="2">
        <f t="shared" si="23"/>
        <v>3</v>
      </c>
      <c r="H163" s="143">
        <f t="shared" si="24"/>
        <v>146</v>
      </c>
    </row>
    <row r="164" spans="1:8" ht="15" x14ac:dyDescent="0.25">
      <c r="A164" s="144" t="s">
        <v>87</v>
      </c>
      <c r="B164" s="145">
        <v>3</v>
      </c>
      <c r="C164" s="147">
        <v>3</v>
      </c>
      <c r="D164" s="2">
        <f t="shared" si="21"/>
        <v>3</v>
      </c>
      <c r="E164" s="2" t="str">
        <f t="shared" si="20"/>
        <v/>
      </c>
      <c r="F164" s="2" t="str">
        <f t="shared" si="22"/>
        <v>3,0</v>
      </c>
      <c r="G164" s="2">
        <f t="shared" si="23"/>
        <v>3</v>
      </c>
      <c r="H164" s="143">
        <f t="shared" si="24"/>
        <v>147</v>
      </c>
    </row>
    <row r="165" spans="1:8" ht="15" x14ac:dyDescent="0.25">
      <c r="A165" s="144" t="s">
        <v>92</v>
      </c>
      <c r="B165" s="145">
        <v>3</v>
      </c>
      <c r="C165" s="147">
        <v>3</v>
      </c>
      <c r="D165" s="2">
        <f t="shared" si="21"/>
        <v>3</v>
      </c>
      <c r="E165" s="2" t="str">
        <f t="shared" si="20"/>
        <v/>
      </c>
      <c r="F165" s="2" t="str">
        <f t="shared" si="22"/>
        <v>3,0</v>
      </c>
      <c r="G165" s="2">
        <f t="shared" si="23"/>
        <v>3</v>
      </c>
      <c r="H165" s="143">
        <f t="shared" si="24"/>
        <v>148</v>
      </c>
    </row>
    <row r="166" spans="1:8" ht="15" x14ac:dyDescent="0.25">
      <c r="A166" s="144" t="s">
        <v>93</v>
      </c>
      <c r="B166" s="145">
        <v>3</v>
      </c>
      <c r="C166" s="147">
        <v>3</v>
      </c>
      <c r="D166" s="2">
        <f t="shared" si="21"/>
        <v>3</v>
      </c>
      <c r="E166" s="2" t="str">
        <f t="shared" si="20"/>
        <v/>
      </c>
      <c r="F166" s="2" t="str">
        <f t="shared" si="22"/>
        <v>3,0</v>
      </c>
      <c r="G166" s="2">
        <f t="shared" si="23"/>
        <v>3</v>
      </c>
      <c r="H166" s="143">
        <f t="shared" si="24"/>
        <v>149</v>
      </c>
    </row>
    <row r="167" spans="1:8" ht="15" x14ac:dyDescent="0.25">
      <c r="A167" s="144" t="s">
        <v>97</v>
      </c>
      <c r="B167" s="145">
        <v>3</v>
      </c>
      <c r="C167" s="147">
        <v>3</v>
      </c>
      <c r="D167" s="2">
        <f t="shared" si="21"/>
        <v>3</v>
      </c>
      <c r="E167" s="2" t="str">
        <f t="shared" si="20"/>
        <v/>
      </c>
      <c r="F167" s="2" t="str">
        <f t="shared" si="22"/>
        <v>3,0</v>
      </c>
      <c r="G167" s="2">
        <f t="shared" si="23"/>
        <v>3</v>
      </c>
      <c r="H167" s="143">
        <f t="shared" si="24"/>
        <v>150</v>
      </c>
    </row>
    <row r="168" spans="1:8" ht="15" x14ac:dyDescent="0.25">
      <c r="A168" s="144" t="s">
        <v>98</v>
      </c>
      <c r="B168" s="145">
        <v>3</v>
      </c>
      <c r="C168" s="147">
        <v>3</v>
      </c>
      <c r="D168" s="2">
        <f t="shared" si="21"/>
        <v>3</v>
      </c>
      <c r="E168" s="2" t="str">
        <f t="shared" si="20"/>
        <v/>
      </c>
      <c r="F168" s="2" t="str">
        <f t="shared" si="22"/>
        <v>3,0</v>
      </c>
      <c r="G168" s="2">
        <f t="shared" si="23"/>
        <v>3</v>
      </c>
      <c r="H168" s="143">
        <f t="shared" si="24"/>
        <v>151</v>
      </c>
    </row>
    <row r="169" spans="1:8" ht="15" x14ac:dyDescent="0.25">
      <c r="A169" s="144" t="s">
        <v>101</v>
      </c>
      <c r="B169" s="145">
        <v>3</v>
      </c>
      <c r="C169" s="146">
        <v>3</v>
      </c>
      <c r="D169" s="2">
        <f t="shared" si="21"/>
        <v>3</v>
      </c>
      <c r="E169" s="2" t="str">
        <f t="shared" si="20"/>
        <v/>
      </c>
      <c r="F169" s="2" t="str">
        <f t="shared" si="22"/>
        <v>3,0</v>
      </c>
      <c r="G169" s="2">
        <f t="shared" si="23"/>
        <v>3</v>
      </c>
      <c r="H169" s="143">
        <f t="shared" si="24"/>
        <v>152</v>
      </c>
    </row>
    <row r="170" spans="1:8" ht="15" x14ac:dyDescent="0.25">
      <c r="A170" s="144" t="s">
        <v>103</v>
      </c>
      <c r="B170" s="145">
        <v>3</v>
      </c>
      <c r="C170" s="147">
        <v>3</v>
      </c>
      <c r="D170" s="2">
        <f t="shared" si="21"/>
        <v>3</v>
      </c>
      <c r="E170" s="2" t="str">
        <f t="shared" si="20"/>
        <v/>
      </c>
      <c r="F170" s="2" t="str">
        <f t="shared" si="22"/>
        <v>3,0</v>
      </c>
      <c r="G170" s="2">
        <f t="shared" si="23"/>
        <v>3</v>
      </c>
      <c r="H170" s="143">
        <f t="shared" si="24"/>
        <v>153</v>
      </c>
    </row>
    <row r="171" spans="1:8" ht="15" x14ac:dyDescent="0.25">
      <c r="A171" s="144" t="s">
        <v>108</v>
      </c>
      <c r="B171" s="145">
        <v>3</v>
      </c>
      <c r="C171" s="147">
        <v>3</v>
      </c>
      <c r="D171" s="2">
        <f t="shared" si="21"/>
        <v>3</v>
      </c>
      <c r="E171" s="2" t="str">
        <f t="shared" si="20"/>
        <v/>
      </c>
      <c r="F171" s="2" t="str">
        <f t="shared" si="22"/>
        <v>3,0</v>
      </c>
      <c r="G171" s="2">
        <f t="shared" si="23"/>
        <v>3</v>
      </c>
      <c r="H171" s="143">
        <f t="shared" si="24"/>
        <v>154</v>
      </c>
    </row>
    <row r="172" spans="1:8" ht="15" x14ac:dyDescent="0.25">
      <c r="A172" s="144" t="s">
        <v>112</v>
      </c>
      <c r="B172" s="145">
        <v>3</v>
      </c>
      <c r="C172" s="147">
        <v>3</v>
      </c>
      <c r="D172" s="2">
        <f t="shared" si="21"/>
        <v>3</v>
      </c>
      <c r="E172" s="2" t="str">
        <f t="shared" si="20"/>
        <v/>
      </c>
      <c r="F172" s="2" t="str">
        <f t="shared" si="22"/>
        <v>3,0</v>
      </c>
      <c r="G172" s="2">
        <f t="shared" si="23"/>
        <v>3</v>
      </c>
      <c r="H172" s="143">
        <f t="shared" si="24"/>
        <v>155</v>
      </c>
    </row>
    <row r="173" spans="1:8" ht="15" x14ac:dyDescent="0.25">
      <c r="A173" s="144" t="s">
        <v>113</v>
      </c>
      <c r="B173" s="145">
        <v>3</v>
      </c>
      <c r="C173" s="147">
        <v>3</v>
      </c>
      <c r="D173" s="2">
        <f t="shared" si="21"/>
        <v>3</v>
      </c>
      <c r="E173" s="2" t="str">
        <f t="shared" si="20"/>
        <v/>
      </c>
      <c r="F173" s="2" t="str">
        <f t="shared" si="22"/>
        <v>3,0</v>
      </c>
      <c r="G173" s="2">
        <f t="shared" si="23"/>
        <v>3</v>
      </c>
      <c r="H173" s="143">
        <f t="shared" si="24"/>
        <v>156</v>
      </c>
    </row>
    <row r="174" spans="1:8" ht="15" x14ac:dyDescent="0.25">
      <c r="A174" s="144" t="s">
        <v>114</v>
      </c>
      <c r="B174" s="145">
        <v>3</v>
      </c>
      <c r="C174" s="146">
        <v>3</v>
      </c>
      <c r="D174" s="2">
        <f t="shared" si="21"/>
        <v>3</v>
      </c>
      <c r="E174" s="2" t="str">
        <f t="shared" si="20"/>
        <v/>
      </c>
      <c r="F174" s="2" t="str">
        <f t="shared" si="22"/>
        <v>3,0</v>
      </c>
      <c r="G174" s="2">
        <f t="shared" si="23"/>
        <v>3</v>
      </c>
      <c r="H174" s="143">
        <f t="shared" si="24"/>
        <v>157</v>
      </c>
    </row>
    <row r="175" spans="1:8" ht="15" x14ac:dyDescent="0.25">
      <c r="A175" s="144" t="s">
        <v>117</v>
      </c>
      <c r="B175" s="145">
        <v>3</v>
      </c>
      <c r="C175" s="146">
        <v>3</v>
      </c>
      <c r="D175" s="2">
        <f t="shared" si="21"/>
        <v>3</v>
      </c>
      <c r="E175" s="2" t="str">
        <f t="shared" si="20"/>
        <v/>
      </c>
      <c r="F175" s="2" t="str">
        <f t="shared" si="22"/>
        <v>3,0</v>
      </c>
      <c r="G175" s="2">
        <f t="shared" si="23"/>
        <v>3</v>
      </c>
      <c r="H175" s="143">
        <f t="shared" si="24"/>
        <v>158</v>
      </c>
    </row>
    <row r="176" spans="1:8" ht="15" x14ac:dyDescent="0.25">
      <c r="A176" s="144" t="s">
        <v>124</v>
      </c>
      <c r="B176" s="145">
        <v>3</v>
      </c>
      <c r="C176" s="146">
        <v>3</v>
      </c>
      <c r="D176" s="2">
        <f t="shared" ref="D176:D207" si="25">VALUE(SUBSTITUTE(C176, "*", ""))</f>
        <v>3</v>
      </c>
      <c r="E176" s="2" t="str">
        <f t="shared" si="20"/>
        <v/>
      </c>
      <c r="F176" s="2" t="str">
        <f t="shared" ref="F176:F207" si="26">TEXT(D176,"0,0") &amp; E176</f>
        <v>3,0</v>
      </c>
      <c r="G176" s="2">
        <f t="shared" ref="G176:G207" si="27">IF(E176="",D176,D176+0.1)</f>
        <v>3</v>
      </c>
      <c r="H176" s="143">
        <f t="shared" si="24"/>
        <v>159</v>
      </c>
    </row>
    <row r="177" spans="1:8" ht="15" x14ac:dyDescent="0.25">
      <c r="A177" s="144" t="s">
        <v>125</v>
      </c>
      <c r="B177" s="145">
        <v>3</v>
      </c>
      <c r="C177" s="147">
        <v>3</v>
      </c>
      <c r="D177" s="2">
        <f t="shared" si="25"/>
        <v>3</v>
      </c>
      <c r="E177" s="2" t="str">
        <f t="shared" si="20"/>
        <v/>
      </c>
      <c r="F177" s="2" t="str">
        <f t="shared" si="26"/>
        <v>3,0</v>
      </c>
      <c r="G177" s="2">
        <f t="shared" si="27"/>
        <v>3</v>
      </c>
      <c r="H177" s="143">
        <f t="shared" si="24"/>
        <v>160</v>
      </c>
    </row>
    <row r="178" spans="1:8" ht="15" x14ac:dyDescent="0.25">
      <c r="A178" s="144" t="s">
        <v>132</v>
      </c>
      <c r="B178" s="145">
        <v>3</v>
      </c>
      <c r="C178" s="147">
        <v>3</v>
      </c>
      <c r="D178" s="2">
        <f t="shared" si="25"/>
        <v>3</v>
      </c>
      <c r="E178" s="2" t="str">
        <f t="shared" si="20"/>
        <v/>
      </c>
      <c r="F178" s="2" t="str">
        <f t="shared" si="26"/>
        <v>3,0</v>
      </c>
      <c r="G178" s="2">
        <f t="shared" si="27"/>
        <v>3</v>
      </c>
      <c r="H178" s="143">
        <f t="shared" si="24"/>
        <v>161</v>
      </c>
    </row>
    <row r="179" spans="1:8" ht="15" x14ac:dyDescent="0.25">
      <c r="A179" s="144" t="s">
        <v>135</v>
      </c>
      <c r="B179" s="145">
        <v>3</v>
      </c>
      <c r="C179" s="147">
        <v>3</v>
      </c>
      <c r="D179" s="2">
        <f t="shared" si="25"/>
        <v>3</v>
      </c>
      <c r="E179" s="2" t="str">
        <f t="shared" si="20"/>
        <v/>
      </c>
      <c r="F179" s="2" t="str">
        <f t="shared" si="26"/>
        <v>3,0</v>
      </c>
      <c r="G179" s="2">
        <f t="shared" si="27"/>
        <v>3</v>
      </c>
      <c r="H179" s="143">
        <f t="shared" si="24"/>
        <v>162</v>
      </c>
    </row>
    <row r="180" spans="1:8" ht="15" x14ac:dyDescent="0.25">
      <c r="A180" s="144" t="s">
        <v>138</v>
      </c>
      <c r="B180" s="145">
        <v>3</v>
      </c>
      <c r="C180" s="147">
        <v>3</v>
      </c>
      <c r="D180" s="2">
        <f t="shared" si="25"/>
        <v>3</v>
      </c>
      <c r="E180" s="2" t="str">
        <f t="shared" si="20"/>
        <v/>
      </c>
      <c r="F180" s="2" t="str">
        <f t="shared" si="26"/>
        <v>3,0</v>
      </c>
      <c r="G180" s="2">
        <f t="shared" si="27"/>
        <v>3</v>
      </c>
      <c r="H180" s="143">
        <f t="shared" si="24"/>
        <v>163</v>
      </c>
    </row>
    <row r="181" spans="1:8" ht="15" x14ac:dyDescent="0.25">
      <c r="A181" s="144" t="s">
        <v>142</v>
      </c>
      <c r="B181" s="145">
        <v>3</v>
      </c>
      <c r="C181" s="147">
        <v>3</v>
      </c>
      <c r="D181" s="2">
        <f t="shared" si="25"/>
        <v>3</v>
      </c>
      <c r="E181" s="2" t="str">
        <f t="shared" si="20"/>
        <v/>
      </c>
      <c r="F181" s="2" t="str">
        <f t="shared" si="26"/>
        <v>3,0</v>
      </c>
      <c r="G181" s="2">
        <f t="shared" si="27"/>
        <v>3</v>
      </c>
      <c r="H181" s="143">
        <f t="shared" si="24"/>
        <v>164</v>
      </c>
    </row>
    <row r="182" spans="1:8" ht="15" x14ac:dyDescent="0.25">
      <c r="A182" s="144" t="s">
        <v>148</v>
      </c>
      <c r="B182" s="145">
        <v>3</v>
      </c>
      <c r="C182" s="147">
        <v>3</v>
      </c>
      <c r="D182" s="2">
        <f t="shared" si="25"/>
        <v>3</v>
      </c>
      <c r="E182" s="2" t="str">
        <f t="shared" si="20"/>
        <v/>
      </c>
      <c r="F182" s="2" t="str">
        <f t="shared" si="26"/>
        <v>3,0</v>
      </c>
      <c r="G182" s="2">
        <f t="shared" si="27"/>
        <v>3</v>
      </c>
      <c r="H182" s="143">
        <f t="shared" si="24"/>
        <v>165</v>
      </c>
    </row>
    <row r="183" spans="1:8" ht="15" x14ac:dyDescent="0.25">
      <c r="A183" s="144" t="s">
        <v>150</v>
      </c>
      <c r="B183" s="145">
        <v>3</v>
      </c>
      <c r="C183" s="147">
        <v>3</v>
      </c>
      <c r="D183" s="2">
        <f t="shared" si="25"/>
        <v>3</v>
      </c>
      <c r="E183" s="2" t="str">
        <f t="shared" si="20"/>
        <v/>
      </c>
      <c r="F183" s="2" t="str">
        <f t="shared" si="26"/>
        <v>3,0</v>
      </c>
      <c r="G183" s="2">
        <f t="shared" si="27"/>
        <v>3</v>
      </c>
      <c r="H183" s="143">
        <f t="shared" si="24"/>
        <v>166</v>
      </c>
    </row>
    <row r="184" spans="1:8" ht="15" x14ac:dyDescent="0.25">
      <c r="A184" s="144" t="s">
        <v>151</v>
      </c>
      <c r="B184" s="145">
        <v>3</v>
      </c>
      <c r="C184" s="146">
        <v>3</v>
      </c>
      <c r="D184" s="2">
        <f t="shared" si="25"/>
        <v>3</v>
      </c>
      <c r="E184" s="2" t="str">
        <f t="shared" si="20"/>
        <v/>
      </c>
      <c r="F184" s="2" t="str">
        <f t="shared" si="26"/>
        <v>3,0</v>
      </c>
      <c r="G184" s="2">
        <f t="shared" si="27"/>
        <v>3</v>
      </c>
      <c r="H184" s="143">
        <f t="shared" si="24"/>
        <v>167</v>
      </c>
    </row>
    <row r="185" spans="1:8" ht="15" x14ac:dyDescent="0.25">
      <c r="A185" s="144" t="s">
        <v>159</v>
      </c>
      <c r="B185" s="145">
        <v>3</v>
      </c>
      <c r="C185" s="146">
        <v>3</v>
      </c>
      <c r="D185" s="2">
        <f t="shared" si="25"/>
        <v>3</v>
      </c>
      <c r="E185" s="2" t="str">
        <f t="shared" si="20"/>
        <v/>
      </c>
      <c r="F185" s="2" t="str">
        <f t="shared" si="26"/>
        <v>3,0</v>
      </c>
      <c r="G185" s="2">
        <f t="shared" si="27"/>
        <v>3</v>
      </c>
      <c r="H185" s="143">
        <f t="shared" si="24"/>
        <v>168</v>
      </c>
    </row>
    <row r="186" spans="1:8" ht="15" x14ac:dyDescent="0.25">
      <c r="A186" s="144" t="s">
        <v>162</v>
      </c>
      <c r="B186" s="145">
        <v>3</v>
      </c>
      <c r="C186" s="147">
        <v>3</v>
      </c>
      <c r="D186" s="2">
        <f t="shared" si="25"/>
        <v>3</v>
      </c>
      <c r="E186" s="2" t="str">
        <f t="shared" si="20"/>
        <v/>
      </c>
      <c r="F186" s="2" t="str">
        <f t="shared" si="26"/>
        <v>3,0</v>
      </c>
      <c r="G186" s="2">
        <f t="shared" si="27"/>
        <v>3</v>
      </c>
      <c r="H186" s="143">
        <f t="shared" si="24"/>
        <v>169</v>
      </c>
    </row>
    <row r="187" spans="1:8" ht="15" x14ac:dyDescent="0.25">
      <c r="A187" s="144" t="s">
        <v>163</v>
      </c>
      <c r="B187" s="145">
        <v>3</v>
      </c>
      <c r="C187" s="147">
        <v>3</v>
      </c>
      <c r="D187" s="2">
        <f t="shared" si="25"/>
        <v>3</v>
      </c>
      <c r="E187" s="2" t="str">
        <f t="shared" si="20"/>
        <v/>
      </c>
      <c r="F187" s="2" t="str">
        <f t="shared" si="26"/>
        <v>3,0</v>
      </c>
      <c r="G187" s="2">
        <f t="shared" si="27"/>
        <v>3</v>
      </c>
      <c r="H187" s="143">
        <f t="shared" si="24"/>
        <v>170</v>
      </c>
    </row>
    <row r="188" spans="1:8" ht="15" x14ac:dyDescent="0.25">
      <c r="A188" s="156" t="s">
        <v>167</v>
      </c>
      <c r="B188" s="149">
        <v>3</v>
      </c>
      <c r="C188" s="157">
        <v>3</v>
      </c>
      <c r="D188" s="2">
        <f t="shared" si="25"/>
        <v>3</v>
      </c>
      <c r="E188" s="2" t="str">
        <f t="shared" si="20"/>
        <v/>
      </c>
      <c r="F188" s="2" t="str">
        <f t="shared" si="26"/>
        <v>3,0</v>
      </c>
      <c r="G188" s="2">
        <f t="shared" si="27"/>
        <v>3</v>
      </c>
      <c r="H188" s="143">
        <f t="shared" si="24"/>
        <v>171</v>
      </c>
    </row>
    <row r="189" spans="1:8" ht="15" x14ac:dyDescent="0.25">
      <c r="A189" s="156" t="s">
        <v>168</v>
      </c>
      <c r="B189" s="149">
        <v>3</v>
      </c>
      <c r="C189" s="157">
        <v>3</v>
      </c>
      <c r="D189" s="2">
        <f t="shared" si="25"/>
        <v>3</v>
      </c>
      <c r="E189" s="2" t="str">
        <f t="shared" si="20"/>
        <v/>
      </c>
      <c r="F189" s="2" t="str">
        <f t="shared" si="26"/>
        <v>3,0</v>
      </c>
      <c r="G189" s="2">
        <f t="shared" si="27"/>
        <v>3</v>
      </c>
      <c r="H189" s="143">
        <f t="shared" si="24"/>
        <v>172</v>
      </c>
    </row>
    <row r="190" spans="1:8" ht="15" x14ac:dyDescent="0.25">
      <c r="A190" s="156" t="s">
        <v>170</v>
      </c>
      <c r="B190" s="149">
        <v>3</v>
      </c>
      <c r="C190" s="157">
        <v>3</v>
      </c>
      <c r="D190" s="2">
        <f t="shared" si="25"/>
        <v>3</v>
      </c>
      <c r="E190" s="2" t="str">
        <f t="shared" si="20"/>
        <v/>
      </c>
      <c r="F190" s="2" t="str">
        <f t="shared" si="26"/>
        <v>3,0</v>
      </c>
      <c r="G190" s="2">
        <f t="shared" si="27"/>
        <v>3</v>
      </c>
      <c r="H190" s="143">
        <f t="shared" si="24"/>
        <v>173</v>
      </c>
    </row>
    <row r="191" spans="1:8" ht="15" x14ac:dyDescent="0.25">
      <c r="A191" s="156" t="s">
        <v>174</v>
      </c>
      <c r="B191" s="149">
        <v>3</v>
      </c>
      <c r="C191" s="157">
        <v>3</v>
      </c>
      <c r="D191" s="2">
        <f t="shared" si="25"/>
        <v>3</v>
      </c>
      <c r="E191" s="2" t="str">
        <f t="shared" si="20"/>
        <v/>
      </c>
      <c r="F191" s="2" t="str">
        <f t="shared" si="26"/>
        <v>3,0</v>
      </c>
      <c r="G191" s="2">
        <f t="shared" si="27"/>
        <v>3</v>
      </c>
      <c r="H191" s="143">
        <f t="shared" si="24"/>
        <v>174</v>
      </c>
    </row>
    <row r="192" spans="1:8" ht="15" x14ac:dyDescent="0.25">
      <c r="A192" s="156" t="s">
        <v>180</v>
      </c>
      <c r="B192" s="149">
        <v>3</v>
      </c>
      <c r="C192" s="157">
        <v>3</v>
      </c>
      <c r="D192" s="2">
        <f t="shared" si="25"/>
        <v>3</v>
      </c>
      <c r="E192" s="2" t="str">
        <f t="shared" si="20"/>
        <v/>
      </c>
      <c r="F192" s="2" t="str">
        <f t="shared" si="26"/>
        <v>3,0</v>
      </c>
      <c r="G192" s="2">
        <f t="shared" si="27"/>
        <v>3</v>
      </c>
      <c r="H192" s="143">
        <f t="shared" si="24"/>
        <v>175</v>
      </c>
    </row>
    <row r="193" spans="1:8" ht="15" x14ac:dyDescent="0.25">
      <c r="A193" s="156" t="s">
        <v>185</v>
      </c>
      <c r="B193" s="149">
        <v>3</v>
      </c>
      <c r="C193" s="157">
        <v>3</v>
      </c>
      <c r="D193" s="2">
        <f t="shared" si="25"/>
        <v>3</v>
      </c>
      <c r="E193" s="2" t="str">
        <f t="shared" si="20"/>
        <v/>
      </c>
      <c r="F193" s="2" t="str">
        <f t="shared" si="26"/>
        <v>3,0</v>
      </c>
      <c r="G193" s="2">
        <f t="shared" si="27"/>
        <v>3</v>
      </c>
      <c r="H193" s="143">
        <f t="shared" si="24"/>
        <v>176</v>
      </c>
    </row>
    <row r="194" spans="1:8" ht="15" x14ac:dyDescent="0.25">
      <c r="A194" s="156" t="s">
        <v>189</v>
      </c>
      <c r="B194" s="149">
        <v>3</v>
      </c>
      <c r="C194" s="157">
        <v>3</v>
      </c>
      <c r="D194" s="2">
        <f t="shared" si="25"/>
        <v>3</v>
      </c>
      <c r="E194" s="2" t="str">
        <f t="shared" si="20"/>
        <v/>
      </c>
      <c r="F194" s="2" t="str">
        <f t="shared" si="26"/>
        <v>3,0</v>
      </c>
      <c r="G194" s="2">
        <f t="shared" si="27"/>
        <v>3</v>
      </c>
      <c r="H194" s="143">
        <f t="shared" si="24"/>
        <v>177</v>
      </c>
    </row>
    <row r="195" spans="1:8" ht="15" x14ac:dyDescent="0.25">
      <c r="A195" s="156" t="s">
        <v>192</v>
      </c>
      <c r="B195" s="149">
        <v>3</v>
      </c>
      <c r="C195" s="157">
        <v>3</v>
      </c>
      <c r="D195" s="2">
        <f t="shared" si="25"/>
        <v>3</v>
      </c>
      <c r="E195" s="2" t="str">
        <f t="shared" si="20"/>
        <v/>
      </c>
      <c r="F195" s="2" t="str">
        <f t="shared" si="26"/>
        <v>3,0</v>
      </c>
      <c r="G195" s="2">
        <f t="shared" si="27"/>
        <v>3</v>
      </c>
      <c r="H195" s="143">
        <f t="shared" si="24"/>
        <v>178</v>
      </c>
    </row>
    <row r="196" spans="1:8" ht="15" x14ac:dyDescent="0.25">
      <c r="A196" s="156" t="s">
        <v>195</v>
      </c>
      <c r="B196" s="149">
        <v>3</v>
      </c>
      <c r="C196" s="157">
        <v>3</v>
      </c>
      <c r="D196" s="2">
        <f t="shared" si="25"/>
        <v>3</v>
      </c>
      <c r="E196" s="2" t="str">
        <f t="shared" si="20"/>
        <v/>
      </c>
      <c r="F196" s="2" t="str">
        <f t="shared" si="26"/>
        <v>3,0</v>
      </c>
      <c r="G196" s="2">
        <f t="shared" si="27"/>
        <v>3</v>
      </c>
      <c r="H196" s="143">
        <f t="shared" si="24"/>
        <v>179</v>
      </c>
    </row>
    <row r="197" spans="1:8" ht="15" x14ac:dyDescent="0.25">
      <c r="A197" s="156" t="s">
        <v>196</v>
      </c>
      <c r="B197" s="149">
        <v>3</v>
      </c>
      <c r="C197" s="157">
        <v>3</v>
      </c>
      <c r="D197" s="2">
        <f t="shared" si="25"/>
        <v>3</v>
      </c>
      <c r="E197" s="2" t="str">
        <f t="shared" ref="E197:E237" si="28">IF(IFERROR(FIND("*",C197),0)&gt;0,"*","")</f>
        <v/>
      </c>
      <c r="F197" s="2" t="str">
        <f t="shared" si="26"/>
        <v>3,0</v>
      </c>
      <c r="G197" s="2">
        <f t="shared" si="27"/>
        <v>3</v>
      </c>
      <c r="H197" s="143">
        <f t="shared" si="24"/>
        <v>180</v>
      </c>
    </row>
    <row r="198" spans="1:8" ht="15" x14ac:dyDescent="0.25">
      <c r="A198" s="156" t="s">
        <v>198</v>
      </c>
      <c r="B198" s="149">
        <v>3</v>
      </c>
      <c r="C198" s="157">
        <v>3</v>
      </c>
      <c r="D198" s="2">
        <f t="shared" si="25"/>
        <v>3</v>
      </c>
      <c r="E198" s="2" t="str">
        <f t="shared" si="28"/>
        <v/>
      </c>
      <c r="F198" s="2" t="str">
        <f t="shared" si="26"/>
        <v>3,0</v>
      </c>
      <c r="G198" s="2">
        <f t="shared" si="27"/>
        <v>3</v>
      </c>
      <c r="H198" s="143">
        <f t="shared" si="24"/>
        <v>181</v>
      </c>
    </row>
    <row r="199" spans="1:8" ht="15" x14ac:dyDescent="0.25">
      <c r="A199" s="156" t="s">
        <v>199</v>
      </c>
      <c r="B199" s="149">
        <v>3</v>
      </c>
      <c r="C199" s="157">
        <v>3</v>
      </c>
      <c r="D199" s="2">
        <f t="shared" si="25"/>
        <v>3</v>
      </c>
      <c r="E199" s="2" t="str">
        <f t="shared" si="28"/>
        <v/>
      </c>
      <c r="F199" s="2" t="str">
        <f t="shared" si="26"/>
        <v>3,0</v>
      </c>
      <c r="G199" s="2">
        <f t="shared" si="27"/>
        <v>3</v>
      </c>
      <c r="H199" s="143">
        <f t="shared" si="24"/>
        <v>182</v>
      </c>
    </row>
    <row r="200" spans="1:8" ht="15" x14ac:dyDescent="0.25">
      <c r="A200" s="156" t="s">
        <v>203</v>
      </c>
      <c r="B200" s="149">
        <v>3</v>
      </c>
      <c r="C200" s="157">
        <v>3</v>
      </c>
      <c r="D200" s="2">
        <f t="shared" si="25"/>
        <v>3</v>
      </c>
      <c r="E200" s="2" t="str">
        <f t="shared" si="28"/>
        <v/>
      </c>
      <c r="F200" s="2" t="str">
        <f t="shared" si="26"/>
        <v>3,0</v>
      </c>
      <c r="G200" s="2">
        <f t="shared" si="27"/>
        <v>3</v>
      </c>
      <c r="H200" s="143">
        <f t="shared" si="24"/>
        <v>183</v>
      </c>
    </row>
    <row r="201" spans="1:8" ht="15" x14ac:dyDescent="0.25">
      <c r="A201" s="156" t="s">
        <v>206</v>
      </c>
      <c r="B201" s="149">
        <v>3</v>
      </c>
      <c r="C201" s="157">
        <v>3</v>
      </c>
      <c r="D201" s="2">
        <f t="shared" si="25"/>
        <v>3</v>
      </c>
      <c r="E201" s="2" t="str">
        <f t="shared" si="28"/>
        <v/>
      </c>
      <c r="F201" s="2" t="str">
        <f t="shared" si="26"/>
        <v>3,0</v>
      </c>
      <c r="G201" s="2">
        <f t="shared" si="27"/>
        <v>3</v>
      </c>
      <c r="H201" s="143">
        <f t="shared" si="24"/>
        <v>184</v>
      </c>
    </row>
    <row r="202" spans="1:8" ht="15" x14ac:dyDescent="0.25">
      <c r="A202" s="156" t="s">
        <v>207</v>
      </c>
      <c r="B202" s="149">
        <v>3</v>
      </c>
      <c r="C202" s="157">
        <v>3</v>
      </c>
      <c r="D202" s="2">
        <f t="shared" si="25"/>
        <v>3</v>
      </c>
      <c r="E202" s="2" t="str">
        <f t="shared" si="28"/>
        <v/>
      </c>
      <c r="F202" s="2" t="str">
        <f t="shared" si="26"/>
        <v>3,0</v>
      </c>
      <c r="G202" s="2">
        <f t="shared" si="27"/>
        <v>3</v>
      </c>
      <c r="H202" s="143">
        <f t="shared" si="24"/>
        <v>185</v>
      </c>
    </row>
    <row r="203" spans="1:8" ht="15" x14ac:dyDescent="0.25">
      <c r="A203" s="156" t="s">
        <v>208</v>
      </c>
      <c r="B203" s="149">
        <v>3</v>
      </c>
      <c r="C203" s="157">
        <v>3</v>
      </c>
      <c r="D203" s="2">
        <f t="shared" si="25"/>
        <v>3</v>
      </c>
      <c r="E203" s="2" t="str">
        <f t="shared" si="28"/>
        <v/>
      </c>
      <c r="F203" s="2" t="str">
        <f t="shared" si="26"/>
        <v>3,0</v>
      </c>
      <c r="G203" s="2">
        <f t="shared" si="27"/>
        <v>3</v>
      </c>
      <c r="H203" s="143">
        <f t="shared" si="24"/>
        <v>186</v>
      </c>
    </row>
    <row r="204" spans="1:8" ht="15" x14ac:dyDescent="0.25">
      <c r="A204" s="156" t="s">
        <v>209</v>
      </c>
      <c r="B204" s="149">
        <v>3</v>
      </c>
      <c r="C204" s="157">
        <v>3</v>
      </c>
      <c r="D204" s="2">
        <f t="shared" si="25"/>
        <v>3</v>
      </c>
      <c r="E204" s="2" t="str">
        <f t="shared" si="28"/>
        <v/>
      </c>
      <c r="F204" s="2" t="str">
        <f t="shared" si="26"/>
        <v>3,0</v>
      </c>
      <c r="G204" s="2">
        <f t="shared" si="27"/>
        <v>3</v>
      </c>
      <c r="H204" s="143">
        <f t="shared" si="24"/>
        <v>187</v>
      </c>
    </row>
    <row r="205" spans="1:8" ht="15" x14ac:dyDescent="0.25">
      <c r="A205" s="156" t="s">
        <v>210</v>
      </c>
      <c r="B205" s="149">
        <v>3</v>
      </c>
      <c r="C205" s="157">
        <v>3</v>
      </c>
      <c r="D205" s="2">
        <f t="shared" si="25"/>
        <v>3</v>
      </c>
      <c r="E205" s="2" t="str">
        <f t="shared" si="28"/>
        <v/>
      </c>
      <c r="F205" s="2" t="str">
        <f t="shared" si="26"/>
        <v>3,0</v>
      </c>
      <c r="G205" s="2">
        <f t="shared" si="27"/>
        <v>3</v>
      </c>
      <c r="H205" s="143">
        <f t="shared" si="24"/>
        <v>188</v>
      </c>
    </row>
    <row r="206" spans="1:8" ht="15" x14ac:dyDescent="0.25">
      <c r="A206" s="156" t="s">
        <v>211</v>
      </c>
      <c r="B206" s="149">
        <v>3</v>
      </c>
      <c r="C206" s="157">
        <v>3</v>
      </c>
      <c r="D206" s="2">
        <f t="shared" si="25"/>
        <v>3</v>
      </c>
      <c r="E206" s="2" t="str">
        <f t="shared" si="28"/>
        <v/>
      </c>
      <c r="F206" s="2" t="str">
        <f t="shared" si="26"/>
        <v>3,0</v>
      </c>
      <c r="G206" s="2">
        <f t="shared" si="27"/>
        <v>3</v>
      </c>
      <c r="H206" s="143">
        <f t="shared" si="24"/>
        <v>189</v>
      </c>
    </row>
    <row r="207" spans="1:8" ht="15" x14ac:dyDescent="0.25">
      <c r="A207" s="156" t="s">
        <v>212</v>
      </c>
      <c r="B207" s="149">
        <v>3</v>
      </c>
      <c r="C207" s="157">
        <v>3</v>
      </c>
      <c r="D207" s="2">
        <f t="shared" si="25"/>
        <v>3</v>
      </c>
      <c r="E207" s="2" t="str">
        <f t="shared" si="28"/>
        <v/>
      </c>
      <c r="F207" s="2" t="str">
        <f t="shared" si="26"/>
        <v>3,0</v>
      </c>
      <c r="G207" s="2">
        <f t="shared" si="27"/>
        <v>3</v>
      </c>
      <c r="H207" s="143">
        <f t="shared" si="24"/>
        <v>190</v>
      </c>
    </row>
    <row r="208" spans="1:8" ht="15" x14ac:dyDescent="0.25">
      <c r="A208" s="156" t="s">
        <v>213</v>
      </c>
      <c r="B208" s="149">
        <v>3</v>
      </c>
      <c r="C208" s="157">
        <v>3</v>
      </c>
      <c r="D208" s="2">
        <f t="shared" ref="D208:D237" si="29">VALUE(SUBSTITUTE(C208, "*", ""))</f>
        <v>3</v>
      </c>
      <c r="E208" s="2" t="str">
        <f t="shared" si="28"/>
        <v/>
      </c>
      <c r="F208" s="2" t="str">
        <f t="shared" ref="F208:F237" si="30">TEXT(D208,"0,0") &amp; E208</f>
        <v>3,0</v>
      </c>
      <c r="G208" s="2">
        <f t="shared" ref="G208:G237" si="31">IF(E208="",D208,D208+0.1)</f>
        <v>3</v>
      </c>
      <c r="H208" s="143">
        <f t="shared" si="24"/>
        <v>191</v>
      </c>
    </row>
    <row r="209" spans="1:8" ht="15" x14ac:dyDescent="0.25">
      <c r="A209" s="156" t="s">
        <v>214</v>
      </c>
      <c r="B209" s="149">
        <v>3</v>
      </c>
      <c r="C209" s="157">
        <v>3</v>
      </c>
      <c r="D209" s="2">
        <f t="shared" si="29"/>
        <v>3</v>
      </c>
      <c r="E209" s="2" t="str">
        <f t="shared" si="28"/>
        <v/>
      </c>
      <c r="F209" s="2" t="str">
        <f t="shared" si="30"/>
        <v>3,0</v>
      </c>
      <c r="G209" s="2">
        <f t="shared" si="31"/>
        <v>3</v>
      </c>
      <c r="H209" s="143">
        <f t="shared" si="24"/>
        <v>192</v>
      </c>
    </row>
    <row r="210" spans="1:8" ht="15" x14ac:dyDescent="0.25">
      <c r="A210" s="156" t="s">
        <v>217</v>
      </c>
      <c r="B210" s="149">
        <v>3</v>
      </c>
      <c r="C210" s="157">
        <v>3</v>
      </c>
      <c r="D210" s="2">
        <f t="shared" si="29"/>
        <v>3</v>
      </c>
      <c r="E210" s="2" t="str">
        <f t="shared" si="28"/>
        <v/>
      </c>
      <c r="F210" s="2" t="str">
        <f t="shared" si="30"/>
        <v>3,0</v>
      </c>
      <c r="G210" s="2">
        <f t="shared" si="31"/>
        <v>3</v>
      </c>
      <c r="H210" s="143">
        <f t="shared" si="24"/>
        <v>193</v>
      </c>
    </row>
    <row r="211" spans="1:8" ht="15" x14ac:dyDescent="0.25">
      <c r="A211" s="156" t="s">
        <v>219</v>
      </c>
      <c r="B211" s="149">
        <v>3</v>
      </c>
      <c r="C211" s="157">
        <v>3</v>
      </c>
      <c r="D211" s="2">
        <f t="shared" si="29"/>
        <v>3</v>
      </c>
      <c r="E211" s="2" t="str">
        <f t="shared" si="28"/>
        <v/>
      </c>
      <c r="F211" s="2" t="str">
        <f t="shared" si="30"/>
        <v>3,0</v>
      </c>
      <c r="G211" s="2">
        <f t="shared" si="31"/>
        <v>3</v>
      </c>
      <c r="H211" s="143">
        <f t="shared" si="24"/>
        <v>194</v>
      </c>
    </row>
    <row r="212" spans="1:8" ht="15" x14ac:dyDescent="0.25">
      <c r="A212" s="156" t="s">
        <v>220</v>
      </c>
      <c r="B212" s="149">
        <v>3</v>
      </c>
      <c r="C212" s="157">
        <v>3</v>
      </c>
      <c r="D212" s="2">
        <f t="shared" si="29"/>
        <v>3</v>
      </c>
      <c r="E212" s="2" t="str">
        <f t="shared" si="28"/>
        <v/>
      </c>
      <c r="F212" s="2" t="str">
        <f t="shared" si="30"/>
        <v>3,0</v>
      </c>
      <c r="G212" s="2">
        <f t="shared" si="31"/>
        <v>3</v>
      </c>
      <c r="H212" s="143">
        <f t="shared" ref="H212:H237" si="32">H211+1</f>
        <v>195</v>
      </c>
    </row>
    <row r="213" spans="1:8" ht="15" x14ac:dyDescent="0.25">
      <c r="A213" s="156" t="s">
        <v>222</v>
      </c>
      <c r="B213" s="149">
        <v>3</v>
      </c>
      <c r="C213" s="160">
        <v>3</v>
      </c>
      <c r="D213" s="2">
        <f t="shared" si="29"/>
        <v>3</v>
      </c>
      <c r="E213" s="2" t="str">
        <f t="shared" si="28"/>
        <v/>
      </c>
      <c r="F213" s="2" t="str">
        <f t="shared" si="30"/>
        <v>3,0</v>
      </c>
      <c r="G213" s="2">
        <f t="shared" si="31"/>
        <v>3</v>
      </c>
      <c r="H213" s="143">
        <f t="shared" si="32"/>
        <v>196</v>
      </c>
    </row>
    <row r="214" spans="1:8" ht="15" x14ac:dyDescent="0.25">
      <c r="A214" s="156" t="s">
        <v>226</v>
      </c>
      <c r="B214" s="149">
        <v>3</v>
      </c>
      <c r="C214" s="157">
        <v>3</v>
      </c>
      <c r="D214" s="2">
        <f t="shared" si="29"/>
        <v>3</v>
      </c>
      <c r="E214" s="2" t="str">
        <f t="shared" si="28"/>
        <v/>
      </c>
      <c r="F214" s="2" t="str">
        <f t="shared" si="30"/>
        <v>3,0</v>
      </c>
      <c r="G214" s="2">
        <f t="shared" si="31"/>
        <v>3</v>
      </c>
      <c r="H214" s="143">
        <f t="shared" si="32"/>
        <v>197</v>
      </c>
    </row>
    <row r="215" spans="1:8" ht="15" x14ac:dyDescent="0.25">
      <c r="A215" s="156" t="s">
        <v>229</v>
      </c>
      <c r="B215" s="149">
        <v>3</v>
      </c>
      <c r="C215" s="157">
        <v>3</v>
      </c>
      <c r="D215" s="2">
        <f t="shared" si="29"/>
        <v>3</v>
      </c>
      <c r="E215" s="2" t="str">
        <f t="shared" si="28"/>
        <v/>
      </c>
      <c r="F215" s="2" t="str">
        <f t="shared" si="30"/>
        <v>3,0</v>
      </c>
      <c r="G215" s="2">
        <f t="shared" si="31"/>
        <v>3</v>
      </c>
      <c r="H215" s="143">
        <f t="shared" si="32"/>
        <v>198</v>
      </c>
    </row>
    <row r="216" spans="1:8" ht="15" x14ac:dyDescent="0.25">
      <c r="A216" s="156" t="s">
        <v>233</v>
      </c>
      <c r="B216" s="149">
        <v>3</v>
      </c>
      <c r="C216" s="157">
        <v>3</v>
      </c>
      <c r="D216" s="2">
        <f t="shared" si="29"/>
        <v>3</v>
      </c>
      <c r="E216" s="2" t="str">
        <f t="shared" si="28"/>
        <v/>
      </c>
      <c r="F216" s="2" t="str">
        <f t="shared" si="30"/>
        <v>3,0</v>
      </c>
      <c r="G216" s="2">
        <f t="shared" si="31"/>
        <v>3</v>
      </c>
      <c r="H216" s="143">
        <f t="shared" si="32"/>
        <v>199</v>
      </c>
    </row>
    <row r="217" spans="1:8" ht="15" x14ac:dyDescent="0.25">
      <c r="A217" s="156" t="s">
        <v>234</v>
      </c>
      <c r="B217" s="149">
        <v>3</v>
      </c>
      <c r="C217" s="157">
        <v>3</v>
      </c>
      <c r="D217" s="2">
        <f t="shared" si="29"/>
        <v>3</v>
      </c>
      <c r="E217" s="2" t="str">
        <f t="shared" si="28"/>
        <v/>
      </c>
      <c r="F217" s="2" t="str">
        <f t="shared" si="30"/>
        <v>3,0</v>
      </c>
      <c r="G217" s="2">
        <f t="shared" si="31"/>
        <v>3</v>
      </c>
      <c r="H217" s="143">
        <f t="shared" si="32"/>
        <v>200</v>
      </c>
    </row>
    <row r="218" spans="1:8" ht="15" x14ac:dyDescent="0.25">
      <c r="A218" s="156" t="s">
        <v>235</v>
      </c>
      <c r="B218" s="149">
        <v>3</v>
      </c>
      <c r="C218" s="157">
        <v>3</v>
      </c>
      <c r="D218" s="2">
        <f t="shared" si="29"/>
        <v>3</v>
      </c>
      <c r="E218" s="2" t="str">
        <f t="shared" si="28"/>
        <v/>
      </c>
      <c r="F218" s="2" t="str">
        <f t="shared" si="30"/>
        <v>3,0</v>
      </c>
      <c r="G218" s="2">
        <f t="shared" si="31"/>
        <v>3</v>
      </c>
      <c r="H218" s="143">
        <f t="shared" si="32"/>
        <v>201</v>
      </c>
    </row>
    <row r="219" spans="1:8" ht="15" x14ac:dyDescent="0.25">
      <c r="A219" s="156" t="s">
        <v>236</v>
      </c>
      <c r="B219" s="149">
        <v>3</v>
      </c>
      <c r="C219" s="157">
        <v>3</v>
      </c>
      <c r="D219" s="2">
        <f t="shared" si="29"/>
        <v>3</v>
      </c>
      <c r="E219" s="2" t="str">
        <f t="shared" si="28"/>
        <v/>
      </c>
      <c r="F219" s="2" t="str">
        <f t="shared" si="30"/>
        <v>3,0</v>
      </c>
      <c r="G219" s="2">
        <f t="shared" si="31"/>
        <v>3</v>
      </c>
      <c r="H219" s="143">
        <f t="shared" si="32"/>
        <v>202</v>
      </c>
    </row>
    <row r="220" spans="1:8" ht="15" x14ac:dyDescent="0.25">
      <c r="A220" s="156" t="s">
        <v>241</v>
      </c>
      <c r="B220" s="149">
        <v>3</v>
      </c>
      <c r="C220" s="160">
        <v>3</v>
      </c>
      <c r="D220" s="2">
        <f t="shared" si="29"/>
        <v>3</v>
      </c>
      <c r="E220" s="2" t="str">
        <f t="shared" si="28"/>
        <v/>
      </c>
      <c r="F220" s="2" t="str">
        <f t="shared" si="30"/>
        <v>3,0</v>
      </c>
      <c r="G220" s="2">
        <f t="shared" si="31"/>
        <v>3</v>
      </c>
      <c r="H220" s="143">
        <f t="shared" si="32"/>
        <v>203</v>
      </c>
    </row>
    <row r="221" spans="1:8" ht="15" x14ac:dyDescent="0.25">
      <c r="A221" s="156" t="s">
        <v>242</v>
      </c>
      <c r="B221" s="149">
        <v>3</v>
      </c>
      <c r="C221" s="157">
        <v>3</v>
      </c>
      <c r="D221" s="2">
        <f t="shared" si="29"/>
        <v>3</v>
      </c>
      <c r="E221" s="2" t="str">
        <f t="shared" si="28"/>
        <v/>
      </c>
      <c r="F221" s="2" t="str">
        <f t="shared" si="30"/>
        <v>3,0</v>
      </c>
      <c r="G221" s="2">
        <f t="shared" si="31"/>
        <v>3</v>
      </c>
      <c r="H221" s="143">
        <f t="shared" si="32"/>
        <v>204</v>
      </c>
    </row>
    <row r="222" spans="1:8" ht="15" x14ac:dyDescent="0.25">
      <c r="A222" s="156" t="s">
        <v>244</v>
      </c>
      <c r="B222" s="149">
        <v>3</v>
      </c>
      <c r="C222" s="157">
        <v>3</v>
      </c>
      <c r="D222" s="2">
        <f t="shared" si="29"/>
        <v>3</v>
      </c>
      <c r="E222" s="2" t="str">
        <f t="shared" si="28"/>
        <v/>
      </c>
      <c r="F222" s="2" t="str">
        <f t="shared" si="30"/>
        <v>3,0</v>
      </c>
      <c r="G222" s="2">
        <f t="shared" si="31"/>
        <v>3</v>
      </c>
      <c r="H222" s="143">
        <f t="shared" si="32"/>
        <v>205</v>
      </c>
    </row>
    <row r="223" spans="1:8" ht="15" x14ac:dyDescent="0.25">
      <c r="A223" s="156" t="s">
        <v>245</v>
      </c>
      <c r="B223" s="149">
        <v>3</v>
      </c>
      <c r="C223" s="157">
        <v>3</v>
      </c>
      <c r="D223" s="2">
        <f t="shared" si="29"/>
        <v>3</v>
      </c>
      <c r="E223" s="2" t="str">
        <f t="shared" si="28"/>
        <v/>
      </c>
      <c r="F223" s="2" t="str">
        <f t="shared" si="30"/>
        <v>3,0</v>
      </c>
      <c r="G223" s="2">
        <f t="shared" si="31"/>
        <v>3</v>
      </c>
      <c r="H223" s="143">
        <f t="shared" si="32"/>
        <v>206</v>
      </c>
    </row>
    <row r="224" spans="1:8" ht="15" x14ac:dyDescent="0.25">
      <c r="A224" s="156" t="s">
        <v>247</v>
      </c>
      <c r="B224" s="149">
        <v>3</v>
      </c>
      <c r="C224" s="157">
        <v>3</v>
      </c>
      <c r="D224" s="2">
        <f t="shared" si="29"/>
        <v>3</v>
      </c>
      <c r="E224" s="2" t="str">
        <f t="shared" si="28"/>
        <v/>
      </c>
      <c r="F224" s="2" t="str">
        <f t="shared" si="30"/>
        <v>3,0</v>
      </c>
      <c r="G224" s="2">
        <f t="shared" si="31"/>
        <v>3</v>
      </c>
      <c r="H224" s="143">
        <f t="shared" si="32"/>
        <v>207</v>
      </c>
    </row>
    <row r="225" spans="1:8" ht="15" x14ac:dyDescent="0.25">
      <c r="A225" s="156" t="s">
        <v>250</v>
      </c>
      <c r="B225" s="149">
        <v>3</v>
      </c>
      <c r="C225" s="157">
        <v>3</v>
      </c>
      <c r="D225" s="2">
        <f t="shared" si="29"/>
        <v>3</v>
      </c>
      <c r="E225" s="2" t="str">
        <f t="shared" si="28"/>
        <v/>
      </c>
      <c r="F225" s="2" t="str">
        <f t="shared" si="30"/>
        <v>3,0</v>
      </c>
      <c r="G225" s="2">
        <f t="shared" si="31"/>
        <v>3</v>
      </c>
      <c r="H225" s="143">
        <f t="shared" si="32"/>
        <v>208</v>
      </c>
    </row>
    <row r="226" spans="1:8" ht="15" x14ac:dyDescent="0.25">
      <c r="A226" s="156" t="s">
        <v>251</v>
      </c>
      <c r="B226" s="149">
        <v>3</v>
      </c>
      <c r="C226" s="157">
        <v>3</v>
      </c>
      <c r="D226" s="2">
        <f t="shared" si="29"/>
        <v>3</v>
      </c>
      <c r="E226" s="2" t="str">
        <f t="shared" si="28"/>
        <v/>
      </c>
      <c r="F226" s="2" t="str">
        <f t="shared" si="30"/>
        <v>3,0</v>
      </c>
      <c r="G226" s="2">
        <f t="shared" si="31"/>
        <v>3</v>
      </c>
      <c r="H226" s="143">
        <f t="shared" si="32"/>
        <v>209</v>
      </c>
    </row>
    <row r="227" spans="1:8" ht="15" x14ac:dyDescent="0.25">
      <c r="A227" s="156" t="s">
        <v>253</v>
      </c>
      <c r="B227" s="149">
        <v>3</v>
      </c>
      <c r="C227" s="160">
        <v>3</v>
      </c>
      <c r="D227" s="2">
        <f t="shared" si="29"/>
        <v>3</v>
      </c>
      <c r="E227" s="2" t="str">
        <f t="shared" si="28"/>
        <v/>
      </c>
      <c r="F227" s="2" t="str">
        <f t="shared" si="30"/>
        <v>3,0</v>
      </c>
      <c r="G227" s="2">
        <f t="shared" si="31"/>
        <v>3</v>
      </c>
      <c r="H227" s="143">
        <f t="shared" si="32"/>
        <v>210</v>
      </c>
    </row>
    <row r="228" spans="1:8" ht="15" x14ac:dyDescent="0.25">
      <c r="A228" s="156" t="s">
        <v>259</v>
      </c>
      <c r="B228" s="149">
        <v>3</v>
      </c>
      <c r="C228" s="157">
        <v>3</v>
      </c>
      <c r="D228" s="2">
        <f t="shared" si="29"/>
        <v>3</v>
      </c>
      <c r="E228" s="2" t="str">
        <f t="shared" si="28"/>
        <v/>
      </c>
      <c r="F228" s="2" t="str">
        <f t="shared" si="30"/>
        <v>3,0</v>
      </c>
      <c r="G228" s="2">
        <f t="shared" si="31"/>
        <v>3</v>
      </c>
      <c r="H228" s="143">
        <f t="shared" si="32"/>
        <v>211</v>
      </c>
    </row>
    <row r="229" spans="1:8" ht="15" x14ac:dyDescent="0.25">
      <c r="A229" s="156" t="s">
        <v>260</v>
      </c>
      <c r="B229" s="149">
        <v>3</v>
      </c>
      <c r="C229" s="157">
        <v>3</v>
      </c>
      <c r="D229" s="2">
        <f t="shared" si="29"/>
        <v>3</v>
      </c>
      <c r="E229" s="2" t="str">
        <f t="shared" si="28"/>
        <v/>
      </c>
      <c r="F229" s="2" t="str">
        <f t="shared" si="30"/>
        <v>3,0</v>
      </c>
      <c r="G229" s="2">
        <f t="shared" si="31"/>
        <v>3</v>
      </c>
      <c r="H229" s="143">
        <f t="shared" si="32"/>
        <v>212</v>
      </c>
    </row>
    <row r="230" spans="1:8" ht="15" x14ac:dyDescent="0.25">
      <c r="A230" s="156" t="s">
        <v>263</v>
      </c>
      <c r="B230" s="149">
        <v>3</v>
      </c>
      <c r="C230" s="157">
        <v>3</v>
      </c>
      <c r="D230" s="2">
        <f t="shared" si="29"/>
        <v>3</v>
      </c>
      <c r="E230" s="2" t="str">
        <f t="shared" si="28"/>
        <v/>
      </c>
      <c r="F230" s="2" t="str">
        <f t="shared" si="30"/>
        <v>3,0</v>
      </c>
      <c r="G230" s="2">
        <f t="shared" si="31"/>
        <v>3</v>
      </c>
      <c r="H230" s="143">
        <f t="shared" si="32"/>
        <v>213</v>
      </c>
    </row>
    <row r="231" spans="1:8" ht="15" x14ac:dyDescent="0.25">
      <c r="A231" s="156" t="s">
        <v>264</v>
      </c>
      <c r="B231" s="149">
        <v>3</v>
      </c>
      <c r="C231" s="157">
        <v>3</v>
      </c>
      <c r="D231" s="2">
        <f t="shared" si="29"/>
        <v>3</v>
      </c>
      <c r="E231" s="2" t="str">
        <f t="shared" si="28"/>
        <v/>
      </c>
      <c r="F231" s="2" t="str">
        <f t="shared" si="30"/>
        <v>3,0</v>
      </c>
      <c r="G231" s="2">
        <f t="shared" si="31"/>
        <v>3</v>
      </c>
      <c r="H231" s="143">
        <f t="shared" si="32"/>
        <v>214</v>
      </c>
    </row>
    <row r="232" spans="1:8" ht="15" x14ac:dyDescent="0.25">
      <c r="A232" s="156" t="s">
        <v>267</v>
      </c>
      <c r="B232" s="149">
        <v>3</v>
      </c>
      <c r="C232" s="157">
        <v>3</v>
      </c>
      <c r="D232" s="2">
        <f t="shared" si="29"/>
        <v>3</v>
      </c>
      <c r="E232" s="2" t="str">
        <f t="shared" si="28"/>
        <v/>
      </c>
      <c r="F232" s="2" t="str">
        <f t="shared" si="30"/>
        <v>3,0</v>
      </c>
      <c r="G232" s="2">
        <f t="shared" si="31"/>
        <v>3</v>
      </c>
      <c r="H232" s="143">
        <f t="shared" si="32"/>
        <v>215</v>
      </c>
    </row>
    <row r="233" spans="1:8" ht="15" x14ac:dyDescent="0.25">
      <c r="A233" s="156" t="s">
        <v>272</v>
      </c>
      <c r="B233" s="149">
        <v>3</v>
      </c>
      <c r="C233" s="157">
        <v>3</v>
      </c>
      <c r="D233" s="2">
        <f t="shared" si="29"/>
        <v>3</v>
      </c>
      <c r="E233" s="2" t="str">
        <f t="shared" si="28"/>
        <v/>
      </c>
      <c r="F233" s="2" t="str">
        <f t="shared" si="30"/>
        <v>3,0</v>
      </c>
      <c r="G233" s="2">
        <f t="shared" si="31"/>
        <v>3</v>
      </c>
      <c r="H233" s="143">
        <f t="shared" si="32"/>
        <v>216</v>
      </c>
    </row>
    <row r="234" spans="1:8" ht="15" x14ac:dyDescent="0.25">
      <c r="A234" s="156" t="s">
        <v>273</v>
      </c>
      <c r="B234" s="149">
        <v>3</v>
      </c>
      <c r="C234" s="157">
        <v>3</v>
      </c>
      <c r="D234" s="2">
        <f t="shared" si="29"/>
        <v>3</v>
      </c>
      <c r="E234" s="2" t="str">
        <f t="shared" si="28"/>
        <v/>
      </c>
      <c r="F234" s="2" t="str">
        <f t="shared" si="30"/>
        <v>3,0</v>
      </c>
      <c r="G234" s="2">
        <f t="shared" si="31"/>
        <v>3</v>
      </c>
      <c r="H234" s="143">
        <f t="shared" si="32"/>
        <v>217</v>
      </c>
    </row>
    <row r="235" spans="1:8" ht="15" x14ac:dyDescent="0.25">
      <c r="A235" s="156" t="s">
        <v>274</v>
      </c>
      <c r="B235" s="149">
        <v>3.5</v>
      </c>
      <c r="C235" s="157">
        <v>3</v>
      </c>
      <c r="D235" s="2">
        <f t="shared" si="29"/>
        <v>3</v>
      </c>
      <c r="E235" s="2" t="str">
        <f t="shared" si="28"/>
        <v/>
      </c>
      <c r="F235" s="2" t="str">
        <f t="shared" si="30"/>
        <v>3,0</v>
      </c>
      <c r="G235" s="2">
        <f t="shared" si="31"/>
        <v>3</v>
      </c>
      <c r="H235" s="143">
        <f t="shared" si="32"/>
        <v>218</v>
      </c>
    </row>
    <row r="236" spans="1:8" ht="15" x14ac:dyDescent="0.25">
      <c r="A236" s="156" t="s">
        <v>162</v>
      </c>
      <c r="B236" s="149">
        <v>3</v>
      </c>
      <c r="C236" s="157">
        <v>3</v>
      </c>
      <c r="D236" s="2">
        <f t="shared" si="29"/>
        <v>3</v>
      </c>
      <c r="E236" s="2" t="str">
        <f t="shared" si="28"/>
        <v/>
      </c>
      <c r="F236" s="2" t="str">
        <f t="shared" si="30"/>
        <v>3,0</v>
      </c>
      <c r="G236" s="2">
        <f t="shared" si="31"/>
        <v>3</v>
      </c>
      <c r="H236" s="143">
        <f t="shared" si="32"/>
        <v>219</v>
      </c>
    </row>
    <row r="237" spans="1:8" ht="15" x14ac:dyDescent="0.25">
      <c r="A237" s="148" t="s">
        <v>285</v>
      </c>
      <c r="B237" s="149">
        <v>3</v>
      </c>
      <c r="C237" s="150">
        <v>3</v>
      </c>
      <c r="D237" s="2">
        <f t="shared" si="29"/>
        <v>3</v>
      </c>
      <c r="E237" s="2" t="str">
        <f t="shared" si="28"/>
        <v/>
      </c>
      <c r="F237" s="2" t="str">
        <f t="shared" si="30"/>
        <v>3,0</v>
      </c>
      <c r="G237" s="2">
        <f t="shared" si="31"/>
        <v>3</v>
      </c>
      <c r="H237" s="143">
        <f t="shared" si="32"/>
        <v>220</v>
      </c>
    </row>
  </sheetData>
  <sortState xmlns:xlrd2="http://schemas.microsoft.com/office/spreadsheetml/2017/richdata2" ref="A5:H16">
    <sortCondition descending="1" ref="C5:C16"/>
  </sortState>
  <mergeCells count="3">
    <mergeCell ref="A1:A3"/>
    <mergeCell ref="B1:B3"/>
    <mergeCell ref="C1:C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Парный рейтинг</vt:lpstr>
      <vt:lpstr>Ласт турнир</vt:lpstr>
      <vt:lpstr>Начисление очков_</vt:lpstr>
      <vt:lpstr>DPR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2026-09-14T13:55:48Z</dcterms:modified>
</cp:coreProperties>
</file>